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aneisenmenger\Desktop\"/>
    </mc:Choice>
  </mc:AlternateContent>
  <xr:revisionPtr revIDLastSave="0" documentId="8_{CBA8353D-3D72-4331-9D5F-E96E83066A44}" xr6:coauthVersionLast="47" xr6:coauthVersionMax="47" xr10:uidLastSave="{00000000-0000-0000-0000-000000000000}"/>
  <bookViews>
    <workbookView xWindow="28680" yWindow="-16950" windowWidth="16440" windowHeight="28440" tabRatio="782" firstSheet="1" activeTab="4" xr2:uid="{48AAC2A1-BD6B-4960-9C72-2C8FC45B6DFD}"/>
  </bookViews>
  <sheets>
    <sheet name="Formulas NASFAA SSG 1-24" sheetId="3" state="hidden" r:id="rId1"/>
    <sheet name="Formulas ED 3-1" sheetId="5" r:id="rId2"/>
    <sheet name="2022 Poverty Guidelines" sheetId="7" r:id="rId3"/>
    <sheet name="Formula A (with formulas)" sheetId="8" r:id="rId4"/>
    <sheet name="Formula A (Example)" sheetId="11" r:id="rId5"/>
    <sheet name="Formula B (with formulas)" sheetId="9" r:id="rId6"/>
    <sheet name="Formula B (Example)" sheetId="12" r:id="rId7"/>
    <sheet name="Formula C (with formulas)" sheetId="10" r:id="rId8"/>
    <sheet name="Formula C (Example)" sheetId="13" r:id="rId9"/>
  </sheets>
  <definedNames>
    <definedName name="_xlnm.Print_Area" localSheetId="2">'2022 Poverty Guidelines'!$A$1:$H$15</definedName>
    <definedName name="_xlnm.Print_Area" localSheetId="4">'Formula A (Example)'!$A$1:$H$50</definedName>
    <definedName name="_xlnm.Print_Area" localSheetId="3">'Formula A (with formulas)'!$A$1:$H$50</definedName>
    <definedName name="_xlnm.Print_Area" localSheetId="6">'Formula B (Example)'!$A$1:$D$50</definedName>
    <definedName name="_xlnm.Print_Area" localSheetId="5">'Formula B (with formulas)'!$A$1:$D$50</definedName>
    <definedName name="_xlnm.Print_Area" localSheetId="8">'Formula C (Example)'!$A$1:$D$50</definedName>
    <definedName name="_xlnm.Print_Area" localSheetId="7">'Formula C (with formulas)'!$A$1:$D$50</definedName>
    <definedName name="_xlnm.Print_Area" localSheetId="1">'Formulas ED 3-1'!$A$1:$P$50</definedName>
    <definedName name="_xlnm.Print_Area" localSheetId="0">'Formulas NASFAA SSG 1-24'!$A$1:$P$49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2" l="1"/>
  <c r="D40" i="12" s="1"/>
  <c r="D42" i="12" s="1"/>
  <c r="D46" i="12" s="1"/>
  <c r="D50" i="13"/>
  <c r="D38" i="13"/>
  <c r="D40" i="13" s="1"/>
  <c r="D42" i="13" s="1"/>
  <c r="D46" i="13" s="1"/>
  <c r="D26" i="13"/>
  <c r="D29" i="13" s="1"/>
  <c r="D16" i="13"/>
  <c r="D11" i="13"/>
  <c r="D26" i="12"/>
  <c r="D29" i="12" s="1"/>
  <c r="D16" i="12"/>
  <c r="D11" i="12"/>
  <c r="H44" i="11"/>
  <c r="H38" i="11"/>
  <c r="H42" i="11" s="1"/>
  <c r="H46" i="11" s="1"/>
  <c r="D38" i="11"/>
  <c r="D42" i="11" s="1"/>
  <c r="D46" i="11" s="1"/>
  <c r="D26" i="11"/>
  <c r="D29" i="11" s="1"/>
  <c r="H16" i="11"/>
  <c r="D16" i="11"/>
  <c r="H11" i="11"/>
  <c r="D11" i="11"/>
  <c r="D50" i="10"/>
  <c r="D47" i="10"/>
  <c r="D46" i="10"/>
  <c r="D45" i="10"/>
  <c r="D42" i="10"/>
  <c r="D40" i="10"/>
  <c r="D38" i="10"/>
  <c r="D30" i="10"/>
  <c r="D29" i="10"/>
  <c r="D28" i="10"/>
  <c r="D26" i="10"/>
  <c r="D17" i="10"/>
  <c r="D16" i="10"/>
  <c r="D11" i="10"/>
  <c r="D50" i="9"/>
  <c r="D46" i="9"/>
  <c r="D45" i="9"/>
  <c r="D42" i="9"/>
  <c r="D40" i="9"/>
  <c r="D38" i="9"/>
  <c r="D32" i="9"/>
  <c r="D30" i="9"/>
  <c r="D29" i="9"/>
  <c r="D28" i="9"/>
  <c r="D26" i="9"/>
  <c r="D17" i="9"/>
  <c r="D16" i="9"/>
  <c r="D11" i="9"/>
  <c r="H50" i="8"/>
  <c r="H46" i="8"/>
  <c r="H45" i="8"/>
  <c r="H44" i="8"/>
  <c r="H42" i="8"/>
  <c r="H38" i="8"/>
  <c r="H32" i="8"/>
  <c r="H30" i="8"/>
  <c r="H29" i="8"/>
  <c r="H28" i="8"/>
  <c r="H26" i="8"/>
  <c r="D47" i="8"/>
  <c r="H25" i="8" s="1"/>
  <c r="H17" i="8"/>
  <c r="H16" i="8"/>
  <c r="H11" i="8"/>
  <c r="D46" i="8"/>
  <c r="D45" i="8"/>
  <c r="D42" i="8"/>
  <c r="D38" i="8"/>
  <c r="D30" i="8"/>
  <c r="D29" i="8"/>
  <c r="D28" i="8"/>
  <c r="D26" i="8"/>
  <c r="D17" i="8"/>
  <c r="D16" i="8"/>
  <c r="D11" i="8"/>
  <c r="H13" i="7"/>
  <c r="G13" i="7"/>
  <c r="F13" i="7"/>
  <c r="E13" i="7"/>
  <c r="D13" i="7"/>
  <c r="C13" i="7"/>
  <c r="H12" i="7"/>
  <c r="G12" i="7"/>
  <c r="F12" i="7"/>
  <c r="E12" i="7"/>
  <c r="D12" i="7"/>
  <c r="C12" i="7"/>
  <c r="H11" i="7"/>
  <c r="G11" i="7"/>
  <c r="F11" i="7"/>
  <c r="E11" i="7"/>
  <c r="D11" i="7"/>
  <c r="C11" i="7"/>
  <c r="H10" i="7"/>
  <c r="G10" i="7"/>
  <c r="F10" i="7"/>
  <c r="E10" i="7"/>
  <c r="D10" i="7"/>
  <c r="C10" i="7"/>
  <c r="H9" i="7"/>
  <c r="G9" i="7"/>
  <c r="F9" i="7"/>
  <c r="E9" i="7"/>
  <c r="D9" i="7"/>
  <c r="C9" i="7"/>
  <c r="H8" i="7"/>
  <c r="G8" i="7"/>
  <c r="F8" i="7"/>
  <c r="E8" i="7"/>
  <c r="D8" i="7"/>
  <c r="C8" i="7"/>
  <c r="H7" i="7"/>
  <c r="G7" i="7"/>
  <c r="F7" i="7"/>
  <c r="E7" i="7"/>
  <c r="D7" i="7"/>
  <c r="C7" i="7"/>
  <c r="H6" i="7"/>
  <c r="G6" i="7"/>
  <c r="F6" i="7"/>
  <c r="E6" i="7"/>
  <c r="D6" i="7"/>
  <c r="C6" i="7"/>
  <c r="D17" i="13" l="1"/>
  <c r="D28" i="13" s="1"/>
  <c r="D30" i="13" s="1"/>
  <c r="D45" i="13" s="1"/>
  <c r="D47" i="13" s="1"/>
  <c r="D17" i="12"/>
  <c r="D28" i="12" s="1"/>
  <c r="D30" i="12" s="1"/>
  <c r="D32" i="12" s="1"/>
  <c r="D45" i="12" s="1"/>
  <c r="D50" i="12" s="1"/>
  <c r="H17" i="11"/>
  <c r="H28" i="11" s="1"/>
  <c r="D17" i="11"/>
  <c r="D28" i="11" s="1"/>
  <c r="D30" i="11" s="1"/>
  <c r="D45" i="11" s="1"/>
  <c r="D47" i="11" s="1"/>
  <c r="H25" i="11" s="1"/>
  <c r="H26" i="11" s="1"/>
  <c r="H29" i="11" s="1"/>
  <c r="H30" i="11" l="1"/>
  <c r="H32" i="11" s="1"/>
  <c r="H45" i="11" s="1"/>
  <c r="H50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tc={F6751232-5CF2-4E3A-92C7-BCEA21394518}</author>
  </authors>
  <commentList>
    <comment ref="F31" authorId="0" shapeId="0" xr:uid="{F6751232-5CF2-4E3A-92C7-BCEA21394518}">
      <text>
        <t>[Threaded comment]
Your version of Excel allows you to read this threaded comment; however, any edits to it will get removed if the file is opened in a newer version of Excel. Learn more: https://go.microsoft.com/fwlink/?linkid=870924
Comment:
    GEN 24-13 removed this minimum threshold.
Reply:
    3/1/24 this was added back in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tc={95B88D0D-6432-4652-A4C8-99EF95FC95EE}</author>
  </authors>
  <commentList>
    <comment ref="F32" authorId="0" shapeId="0" xr:uid="{95B88D0D-6432-4652-A4C8-99EF95FC95EE}">
      <text>
        <t>[Threaded comment]
Your version of Excel allows you to read this threaded comment; however, any edits to it will get removed if the file is opened in a newer version of Excel. Learn more: https://go.microsoft.com/fwlink/?linkid=870924
Comment:
    GEN 24-13 removed this minimum threshold.
Reply:
    3/1/24 this was added back in
Reply:
    THRESHOLDS
24-25 = -1500
25-26+ = 0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tc={A77B04D8-9776-4ED7-992D-26C496179F0D}</author>
  </authors>
  <commentList>
    <comment ref="F32" authorId="0" shapeId="0" xr:uid="{A77B04D8-9776-4ED7-992D-26C496179F0D}">
      <text>
        <t>[Threaded comment]
Your version of Excel allows you to read this threaded comment; however, any edits to it will get removed if the file is opened in a newer version of Excel. Learn more: https://go.microsoft.com/fwlink/?linkid=870924
Comment:
    GEN 24-13 removed this minimum threshold.
Reply:
    3/1/24 this was added back in
Reply:
    THRESHOLDS
24-25 = -1500
25-26+ = 0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tc={223CBE7E-E424-4CE8-87B8-E859FC1CEEF6}</author>
  </authors>
  <commentList>
    <comment ref="F32" authorId="0" shapeId="0" xr:uid="{223CBE7E-E424-4CE8-87B8-E859FC1CEEF6}">
      <text>
        <t>[Threaded comment]
Your version of Excel allows you to read this threaded comment; however, any edits to it will get removed if the file is opened in a newer version of Excel. Learn more: https://go.microsoft.com/fwlink/?linkid=870924
Comment:
    GEN 24-13 removed this minimum threshold.
Reply:
    3/1/24 this was added back in
Reply:
    THRESHOLDS
24-25 = -1500
25-26+ = 0</t>
      </text>
    </comment>
  </commentList>
</comments>
</file>

<file path=xl/sharedStrings.xml><?xml version="1.0" encoding="utf-8"?>
<sst xmlns="http://schemas.openxmlformats.org/spreadsheetml/2006/main" count="1459" uniqueCount="244">
  <si>
    <t>Formula A</t>
  </si>
  <si>
    <t xml:space="preserve">Formula B </t>
  </si>
  <si>
    <t>Formula C</t>
  </si>
  <si>
    <t>Independent w/ dependents</t>
  </si>
  <si>
    <t>Independent w/o dependents</t>
  </si>
  <si>
    <t>Parent Income Additions</t>
  </si>
  <si>
    <t>c</t>
  </si>
  <si>
    <t>e</t>
  </si>
  <si>
    <t>Parent's AGI</t>
  </si>
  <si>
    <t>Parents' Deductible Payments to IRA/KEOGH/Other</t>
  </si>
  <si>
    <t>Parents' Untaxed Portions of IRA Distributions and Pensions (Excluding rollovers; if less than zero, put zero)</t>
  </si>
  <si>
    <t>Parents' Foreign Income Exclusion (reported on U.S. Tax Rertun; if less than zero, put zero)</t>
  </si>
  <si>
    <t>a</t>
  </si>
  <si>
    <t>b</t>
  </si>
  <si>
    <t xml:space="preserve">d </t>
  </si>
  <si>
    <t>+</t>
  </si>
  <si>
    <t>=</t>
  </si>
  <si>
    <t>Total Parent Income Additions (sum of lines a, b, c, d, and e)</t>
  </si>
  <si>
    <t>Parent Income Offsets</t>
  </si>
  <si>
    <t>g</t>
  </si>
  <si>
    <t>h</t>
  </si>
  <si>
    <t xml:space="preserve">f </t>
  </si>
  <si>
    <t>Parents' Taxable College Grant and Scholarship Aid (reported as income)</t>
  </si>
  <si>
    <t>Parents' Education Credits</t>
  </si>
  <si>
    <t>Parents' Federal Work-Study (FWS)</t>
  </si>
  <si>
    <t>Total Parent Income Offsets (sum of lines f, g, and h)</t>
  </si>
  <si>
    <t>Total Parent Income (line 1 minus line 2)
*Total Parent Income Additions - Total Parent Income Offsets
*May be a negative number</t>
  </si>
  <si>
    <t>Allowances Against Parents' Income</t>
  </si>
  <si>
    <t>Parents' U.S. Income Tax Paid (or Foreign Equivalent)</t>
  </si>
  <si>
    <t>Total Parent Allowances Against Income (sum lines 4, 5a, 5b, 6, and 7)</t>
  </si>
  <si>
    <t>Total Parent Income (line 3)</t>
  </si>
  <si>
    <t>Total Parent Allowances Against Income (line 8)</t>
  </si>
  <si>
    <t>Parent Available Income (line 3 minus line 8)
*May be a negative number</t>
  </si>
  <si>
    <t>-</t>
  </si>
  <si>
    <t>PARENT CONTRIBUTION FROM INCOME</t>
  </si>
  <si>
    <t>PARENT CONTRIBUTION FROM ASSETS</t>
  </si>
  <si>
    <t>TOTAL PARENT CONTRIBUTION</t>
  </si>
  <si>
    <t>Parent Adjusted Available Income (PAAI)</t>
  </si>
  <si>
    <t>Annual child support received for the last complete calendar year</t>
  </si>
  <si>
    <t>Cash, savings, checking accounts, time deposits, and money market funds</t>
  </si>
  <si>
    <t>Net worth of investments
*Includes: real estate (excluding primary residence), vacation homes, income producing property, trusts, stocks, bonds, derivatives, securities, mutual funds, tax shelters, and qualified education benefits.
*If negative, enter zero</t>
  </si>
  <si>
    <t>Net Worth (sum of lines 10, 11, 12, and 13)</t>
  </si>
  <si>
    <t>Parent Contribution from Assets (PCA)
*(Line 14 minus line 15) times line 16
*If negative, enter zero</t>
  </si>
  <si>
    <t>x</t>
  </si>
  <si>
    <t>Parents' Contribution from Assets (line 17)</t>
  </si>
  <si>
    <t>Parent Adjusted Available Income (PAI plus PCA)
*May be a negative number</t>
  </si>
  <si>
    <t>Parents' Contribution (PC)</t>
  </si>
  <si>
    <t>STUDENT CONTRIBUTION FROM INCOME</t>
  </si>
  <si>
    <t>STUDENT CONTRIBUTION FROM ASSETS</t>
  </si>
  <si>
    <t>STUDENT AID INDEX</t>
  </si>
  <si>
    <t>Student AGI</t>
  </si>
  <si>
    <t>Student Deductible Payments to IRA/KEOGH/Other</t>
  </si>
  <si>
    <t>Parents' Tax-Exempt Interest Income</t>
  </si>
  <si>
    <t>Student Untaxed Portions of IRA Distributions and Pensions (Excluding rollovers; if less than zero, put zero)</t>
  </si>
  <si>
    <t>Student Foreign Income Exclusion (reported on U.S. Tax Rertun; if less than zero, put zero)</t>
  </si>
  <si>
    <t>Total Student Income Additions (sum of lines a, b, c, d, and e)</t>
  </si>
  <si>
    <t>Student Income Additions</t>
  </si>
  <si>
    <t>Student Income Offsets</t>
  </si>
  <si>
    <t>Student Education Credits</t>
  </si>
  <si>
    <t>Student Federal Work-Study (FWS)</t>
  </si>
  <si>
    <t>Total Student Income Offsets (sum of lines f, g, and h)</t>
  </si>
  <si>
    <t>Total Student Income (line 20 minus line 21)
*Total Student Income Additions - Total Student Income Offsets
*May be a negative number</t>
  </si>
  <si>
    <t>Allowances Against Student Income</t>
  </si>
  <si>
    <t>Student U.S. Income Tax Paid (or Foreign Equivalent)</t>
  </si>
  <si>
    <t>Total Student Allowances Against Income (sum of lines 23, 24a, 24b, 25, and 26)</t>
  </si>
  <si>
    <t>Total Student Income (line 22)</t>
  </si>
  <si>
    <t>Total Student Allowances Against Income (line 27)</t>
  </si>
  <si>
    <t>Student Available Income (line 22 minus line 27)
*May be a negative number</t>
  </si>
  <si>
    <t>Assessment of Student Available Income (50%)</t>
  </si>
  <si>
    <t>Net Worth (sum of lines 31, 32, and 33)</t>
  </si>
  <si>
    <t>Student Contribution from Assets (SCA)
*Line 34 times line 35
*If negative, enter zero</t>
  </si>
  <si>
    <t>Parents' Contribution (line 19)</t>
  </si>
  <si>
    <t>Student's Contribution from Assets (line 36)</t>
  </si>
  <si>
    <t>Student Aid Index (sum of lines 19, 30, and 36)
*if negative and &lt; - 1,500, adjust to -1,500 (e.g., if -2,000 set to -1,500)
*If negative and &gt;= -1,500, do not adjust (e.g., if -1,000, leave as -1,000)</t>
  </si>
  <si>
    <t>Dependent Student</t>
  </si>
  <si>
    <t>Student (and Spouse) AGI</t>
  </si>
  <si>
    <t>Student (and Spouse) Deductible Payments to IRA/KEOGH/Other</t>
  </si>
  <si>
    <t>Student (and Spouse) Untaxed Portions of IRA Distributions and Pensions (Excluding rollovers; if less than zero, put zero)</t>
  </si>
  <si>
    <t>Student (and Spouse) Foreign Income Exclusion (reported on U.S. Tax Rertun; if less than zero, put zero)</t>
  </si>
  <si>
    <t>Total Student (and Spouse) Income Additions (sum of lines a, b, c, d, and e)</t>
  </si>
  <si>
    <t>Student (and Spouse) Income Additions</t>
  </si>
  <si>
    <t>Student (and Spouse) Income Offsets</t>
  </si>
  <si>
    <t>Student (and Spouse) Education Credits</t>
  </si>
  <si>
    <t>Student (and Spouse) Federal Work-Study (FWS)</t>
  </si>
  <si>
    <t>Total Student (and Spouse) Income Offsets (sum of lines f, g, and h)</t>
  </si>
  <si>
    <t>Total Student (and Spouse) Income (line 1 minus line 2)
*Total Student (and Spouse) Income Additions - Total Student (and Spouse) Income Offsets
*May be a negative number</t>
  </si>
  <si>
    <t>Allowances Against Student (and Spouse) Income</t>
  </si>
  <si>
    <t>Student (and Spouse) U.S. Income Tax Paid (or Foreign Equivalent)</t>
  </si>
  <si>
    <r>
      <t>Payroll Tax Allowances (Table</t>
    </r>
    <r>
      <rPr>
        <sz val="11"/>
        <color rgb="FFFF0000"/>
        <rFont val="Calibri"/>
        <family val="2"/>
        <scheme val="minor"/>
      </rPr>
      <t xml:space="preserve"> B1</t>
    </r>
    <r>
      <rPr>
        <sz val="11"/>
        <color theme="1"/>
        <rFont val="Calibri"/>
        <family val="2"/>
        <scheme val="minor"/>
      </rPr>
      <t>)</t>
    </r>
  </si>
  <si>
    <r>
      <t xml:space="preserve">Payroll Tax Allowances (Table </t>
    </r>
    <r>
      <rPr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>)</t>
    </r>
  </si>
  <si>
    <r>
      <t xml:space="preserve">Medicare's Hospital Insurance (HI) Program Tax Rate (Table </t>
    </r>
    <r>
      <rPr>
        <sz val="11"/>
        <color rgb="FFFF0000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: Step 1) (if less than zero, put zero)</t>
    </r>
  </si>
  <si>
    <r>
      <t xml:space="preserve">Old-age, survivors, &amp; disability insurance (OASDI) Tax Rate (Table </t>
    </r>
    <r>
      <rPr>
        <sz val="11"/>
        <color rgb="FFFF0000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: Step 2) (if less than zero, put zero)</t>
    </r>
  </si>
  <si>
    <r>
      <t xml:space="preserve">Medicare's Hospital Insurance (HI) Program Tax Rate (Table </t>
    </r>
    <r>
      <rPr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>: Step 1) (if less than zero, put zero)</t>
    </r>
  </si>
  <si>
    <r>
      <t xml:space="preserve">Old-age, survivors, &amp; disability insurance (OASDI) Tax Rate (Table </t>
    </r>
    <r>
      <rPr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>: Step 2) (if less than zero, put zero)</t>
    </r>
  </si>
  <si>
    <t>Income Protection Allowance</t>
  </si>
  <si>
    <r>
      <t xml:space="preserve">Income Protection Allowance </t>
    </r>
    <r>
      <rPr>
        <sz val="11"/>
        <color rgb="FFFF0000"/>
        <rFont val="Calibri"/>
        <family val="2"/>
        <scheme val="minor"/>
      </rPr>
      <t>(Table A2)</t>
    </r>
    <r>
      <rPr>
        <sz val="11"/>
        <color theme="1"/>
        <rFont val="Calibri"/>
        <family val="2"/>
        <scheme val="minor"/>
      </rPr>
      <t xml:space="preserve">
*Use the calculated Family Size to determine the IPA</t>
    </r>
  </si>
  <si>
    <r>
      <t xml:space="preserve">Income Protection Allowance (IPA)
*If the student is not married (single, spearated, or divorced/widowed): </t>
    </r>
    <r>
      <rPr>
        <sz val="11"/>
        <color rgb="FFFF0000"/>
        <rFont val="Calibri"/>
        <family val="2"/>
        <scheme val="minor"/>
      </rPr>
      <t>$14,630</t>
    </r>
    <r>
      <rPr>
        <sz val="11"/>
        <color theme="1"/>
        <rFont val="Calibri"/>
        <family val="2"/>
        <scheme val="minor"/>
      </rPr>
      <t xml:space="preserve">
*If the student is married (married/remarried): </t>
    </r>
    <r>
      <rPr>
        <sz val="11"/>
        <color rgb="FFFF0000"/>
        <rFont val="Calibri"/>
        <family val="2"/>
        <scheme val="minor"/>
      </rPr>
      <t>$23,460</t>
    </r>
  </si>
  <si>
    <t>Total Student (and Spouse) Allowances Against Income (sum of lines 4, 5a, 5b, 6, and 7)</t>
  </si>
  <si>
    <t>Total Student (and Spouse) Income (line 3)</t>
  </si>
  <si>
    <t>Total Student (and Spouse) Allowances Against Income (line 8)</t>
  </si>
  <si>
    <t>Student Available Income (StAI; line 3 minus line 8)
*May be a negative number</t>
  </si>
  <si>
    <t>Student's Contribution from Income (line 9 times line 10)</t>
  </si>
  <si>
    <r>
      <t xml:space="preserve">Adjusted net worth of business and/or farm (Table </t>
    </r>
    <r>
      <rPr>
        <sz val="11"/>
        <color rgb="FFFF0000"/>
        <rFont val="Calibri"/>
        <family val="2"/>
        <scheme val="minor"/>
      </rPr>
      <t>A3</t>
    </r>
    <r>
      <rPr>
        <sz val="11"/>
        <color theme="1"/>
        <rFont val="Calibri"/>
        <family val="2"/>
        <scheme val="minor"/>
      </rPr>
      <t xml:space="preserve">)
*Net worth of business and/or farm multiplied by the applicable adjustment in Table </t>
    </r>
    <r>
      <rPr>
        <sz val="11"/>
        <color rgb="FFFF0000"/>
        <rFont val="Calibri"/>
        <family val="2"/>
        <scheme val="minor"/>
      </rPr>
      <t>A3</t>
    </r>
    <r>
      <rPr>
        <sz val="11"/>
        <color theme="1"/>
        <rFont val="Calibri"/>
        <family val="2"/>
        <scheme val="minor"/>
      </rPr>
      <t>.</t>
    </r>
  </si>
  <si>
    <r>
      <t xml:space="preserve">Adjusted net worth of business and/or farm (Table </t>
    </r>
    <r>
      <rPr>
        <sz val="11"/>
        <color rgb="FFFF0000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 xml:space="preserve">)
*Net worth of business and/or farm multiplied by the applicable adjustment in Table </t>
    </r>
    <r>
      <rPr>
        <sz val="11"/>
        <color rgb="FFFF0000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>.</t>
    </r>
  </si>
  <si>
    <t>Net Worth (sum of lines 12, 13, 14, and 15)</t>
  </si>
  <si>
    <r>
      <t xml:space="preserve">Asset Protection Allowance (APA) (Table </t>
    </r>
    <r>
      <rPr>
        <sz val="11"/>
        <color rgb="FFFF0000"/>
        <rFont val="Calibri"/>
        <family val="2"/>
        <scheme val="minor"/>
      </rPr>
      <t>A4</t>
    </r>
    <r>
      <rPr>
        <sz val="11"/>
        <color theme="1"/>
        <rFont val="Calibri"/>
        <family val="2"/>
        <scheme val="minor"/>
      </rPr>
      <t>)</t>
    </r>
  </si>
  <si>
    <r>
      <t xml:space="preserve">Asset Protection Allowance (APA) (Table </t>
    </r>
    <r>
      <rPr>
        <sz val="11"/>
        <color rgb="FFFF0000"/>
        <rFont val="Calibri"/>
        <family val="2"/>
        <scheme val="minor"/>
      </rPr>
      <t>B3</t>
    </r>
    <r>
      <rPr>
        <sz val="11"/>
        <color theme="1"/>
        <rFont val="Calibri"/>
        <family val="2"/>
        <scheme val="minor"/>
      </rPr>
      <t>)</t>
    </r>
  </si>
  <si>
    <r>
      <t>Asset Conversion Rate (</t>
    </r>
    <r>
      <rPr>
        <sz val="11"/>
        <color rgb="FFFF0000"/>
        <rFont val="Calibri"/>
        <family val="2"/>
        <scheme val="minor"/>
      </rPr>
      <t>12%</t>
    </r>
    <r>
      <rPr>
        <sz val="11"/>
        <color theme="1"/>
        <rFont val="Calibri"/>
        <family val="2"/>
        <scheme val="minor"/>
      </rPr>
      <t>)</t>
    </r>
  </si>
  <si>
    <r>
      <t>Asset Conversion Rate (</t>
    </r>
    <r>
      <rPr>
        <sz val="11"/>
        <color rgb="FFFF0000"/>
        <rFont val="Calibri"/>
        <family val="2"/>
        <scheme val="minor"/>
      </rPr>
      <t>20%</t>
    </r>
    <r>
      <rPr>
        <sz val="11"/>
        <color theme="1"/>
        <rFont val="Calibri"/>
        <family val="2"/>
        <scheme val="minor"/>
      </rPr>
      <t>)</t>
    </r>
  </si>
  <si>
    <t>Student Contribution from Assets (SCA)
*Line 18 times line 19
*If negative, enter zero</t>
  </si>
  <si>
    <t>Discretionary Net Worth
*Line 16 minus line 17</t>
  </si>
  <si>
    <t>Student's Contribution from Assets (line 20)</t>
  </si>
  <si>
    <t>Student Aid Index (SAI)
*if negative and &lt; - 1,500, adjust to -1,500 (e.g., if -2,000 set to -1,500)
*If negative and &gt;= -1,500, do not adjust (e.g., if -1,000, leave as -1,000)</t>
  </si>
  <si>
    <t>Student Tax-Exempt Interest Income</t>
  </si>
  <si>
    <t>Student (and Spouse) Tax-Exempt Interest Income</t>
  </si>
  <si>
    <t>Student Taxable College Grant and Scholarship Aid (reported as income)</t>
  </si>
  <si>
    <t>Student (and Spouse) Taxable College Grant and Scholarship Aid (reported as income)</t>
  </si>
  <si>
    <r>
      <t>Payroll Tax Allowances (Table</t>
    </r>
    <r>
      <rPr>
        <sz val="11"/>
        <color rgb="FFFF0000"/>
        <rFont val="Calibri"/>
        <family val="2"/>
        <scheme val="minor"/>
      </rPr>
      <t xml:space="preserve"> C1</t>
    </r>
    <r>
      <rPr>
        <sz val="11"/>
        <color theme="1"/>
        <rFont val="Calibri"/>
        <family val="2"/>
        <scheme val="minor"/>
      </rPr>
      <t>)</t>
    </r>
  </si>
  <si>
    <r>
      <t xml:space="preserve">Medicare's Hospital Insurance (HI) Program Tax Rate (Table </t>
    </r>
    <r>
      <rPr>
        <sz val="11"/>
        <color rgb="FFFF0000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: Step 1) (if less than zero, put zero)</t>
    </r>
  </si>
  <si>
    <r>
      <t xml:space="preserve">Old-age, survivors, &amp; disability insurance (OASDI) Tax Rate (Table </t>
    </r>
    <r>
      <rPr>
        <sz val="11"/>
        <color rgb="FFFF0000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: Step 2) (if less than zero, put zero)</t>
    </r>
  </si>
  <si>
    <r>
      <t xml:space="preserve">Income Protection Allowance (IPA)
*See </t>
    </r>
    <r>
      <rPr>
        <sz val="11"/>
        <color rgb="FFFF0000"/>
        <rFont val="Calibri"/>
        <family val="2"/>
        <scheme val="minor"/>
      </rPr>
      <t>Table C2</t>
    </r>
    <r>
      <rPr>
        <sz val="11"/>
        <color theme="1"/>
        <rFont val="Calibri"/>
        <family val="2"/>
        <scheme val="minor"/>
      </rPr>
      <t xml:space="preserve"> if the student is married (married/remarried) with dependents
*</t>
    </r>
    <r>
      <rPr>
        <sz val="11"/>
        <color rgb="FFFF0000"/>
        <rFont val="Calibri"/>
        <family val="2"/>
        <scheme val="minor"/>
      </rPr>
      <t>Table C3</t>
    </r>
    <r>
      <rPr>
        <sz val="11"/>
        <color theme="1"/>
        <rFont val="Calibri"/>
        <family val="2"/>
        <scheme val="minor"/>
      </rPr>
      <t xml:space="preserve"> if student is not married (e.g., single, head of household, or qualifying widow(er)) with dependents</t>
    </r>
  </si>
  <si>
    <r>
      <rPr>
        <sz val="11"/>
        <color rgb="FFFF0000"/>
        <rFont val="Calibri"/>
        <family val="2"/>
        <scheme val="minor"/>
      </rPr>
      <t>Employment Expense Allowance (EEA)</t>
    </r>
    <r>
      <rPr>
        <sz val="11"/>
        <color theme="1"/>
        <rFont val="Calibri"/>
        <family val="2"/>
        <scheme val="minor"/>
      </rPr>
      <t xml:space="preserve">
*If the student is</t>
    </r>
    <r>
      <rPr>
        <sz val="11"/>
        <color rgb="FFFF0000"/>
        <rFont val="Calibri"/>
        <family val="2"/>
        <scheme val="minor"/>
      </rPr>
      <t xml:space="preserve"> not married</t>
    </r>
    <r>
      <rPr>
        <sz val="11"/>
        <color theme="1"/>
        <rFont val="Calibri"/>
        <family val="2"/>
        <scheme val="minor"/>
      </rPr>
      <t xml:space="preserve"> (single, separated or divorced/widowed): </t>
    </r>
    <r>
      <rPr>
        <sz val="11"/>
        <color rgb="FFFF0000"/>
        <rFont val="Calibri"/>
        <family val="2"/>
        <scheme val="minor"/>
      </rPr>
      <t>$0</t>
    </r>
    <r>
      <rPr>
        <sz val="11"/>
        <color theme="1"/>
        <rFont val="Calibri"/>
        <family val="2"/>
        <scheme val="minor"/>
      </rPr>
      <t xml:space="preserve">
*If the student is </t>
    </r>
    <r>
      <rPr>
        <sz val="11"/>
        <color rgb="FFFF0000"/>
        <rFont val="Calibri"/>
        <family val="2"/>
        <scheme val="minor"/>
      </rPr>
      <t>married</t>
    </r>
    <r>
      <rPr>
        <sz val="11"/>
        <color theme="1"/>
        <rFont val="Calibri"/>
        <family val="2"/>
        <scheme val="minor"/>
      </rPr>
      <t xml:space="preserve"> (married/remarried), the lesser of:
     </t>
    </r>
    <r>
      <rPr>
        <sz val="11"/>
        <color rgb="FFFF0000"/>
        <rFont val="Calibri"/>
        <family val="2"/>
        <scheme val="minor"/>
      </rPr>
      <t xml:space="preserve">35% </t>
    </r>
    <r>
      <rPr>
        <sz val="11"/>
        <color theme="1"/>
        <rFont val="Calibri"/>
        <family val="2"/>
        <scheme val="minor"/>
      </rPr>
      <t xml:space="preserve">of the student and student's spouse combined earned income, OR
     </t>
    </r>
    <r>
      <rPr>
        <sz val="11"/>
        <color rgb="FFFF0000"/>
        <rFont val="Calibri"/>
        <family val="2"/>
        <scheme val="minor"/>
      </rPr>
      <t>$4,000</t>
    </r>
  </si>
  <si>
    <r>
      <rPr>
        <sz val="11"/>
        <color rgb="FFFF0000"/>
        <rFont val="Calibri"/>
        <family val="2"/>
        <scheme val="minor"/>
      </rPr>
      <t>Employment Expense Allowance (EEA)</t>
    </r>
    <r>
      <rPr>
        <sz val="11"/>
        <color theme="1"/>
        <rFont val="Calibri"/>
        <family val="2"/>
        <scheme val="minor"/>
      </rPr>
      <t xml:space="preserve">
*The lesser of: 
    </t>
    </r>
    <r>
      <rPr>
        <sz val="11"/>
        <color rgb="FFFF0000"/>
        <rFont val="Calibri"/>
        <family val="2"/>
        <scheme val="minor"/>
      </rPr>
      <t>35%</t>
    </r>
    <r>
      <rPr>
        <sz val="11"/>
        <color theme="1"/>
        <rFont val="Calibri"/>
        <family val="2"/>
        <scheme val="minor"/>
      </rPr>
      <t xml:space="preserve"> of parents' combined earned income, OR
   </t>
    </r>
    <r>
      <rPr>
        <sz val="11"/>
        <color rgb="FFFF0000"/>
        <rFont val="Calibri"/>
        <family val="2"/>
        <scheme val="minor"/>
      </rPr>
      <t xml:space="preserve"> $4,000</t>
    </r>
  </si>
  <si>
    <r>
      <rPr>
        <sz val="11"/>
        <color rgb="FFFF0000"/>
        <rFont val="Calibri"/>
        <family val="2"/>
        <scheme val="minor"/>
      </rPr>
      <t>Allowance for parents' negative adjusted available income</t>
    </r>
    <r>
      <rPr>
        <sz val="11"/>
        <color theme="1"/>
        <rFont val="Calibri"/>
        <family val="2"/>
        <scheme val="minor"/>
      </rPr>
      <t xml:space="preserve">
a. If line 18 is </t>
    </r>
    <r>
      <rPr>
        <sz val="11"/>
        <color rgb="FFFF0000"/>
        <rFont val="Calibri"/>
        <family val="2"/>
        <scheme val="minor"/>
      </rPr>
      <t>negative</t>
    </r>
    <r>
      <rPr>
        <sz val="11"/>
        <color theme="1"/>
        <rFont val="Calibri"/>
        <family val="2"/>
        <scheme val="minor"/>
      </rPr>
      <t xml:space="preserve">, enter line 18 as a positive number.
b. If line 18 is </t>
    </r>
    <r>
      <rPr>
        <sz val="11"/>
        <color rgb="FFFF0000"/>
        <rFont val="Calibri"/>
        <family val="2"/>
        <scheme val="minor"/>
      </rPr>
      <t>zero or positive</t>
    </r>
    <r>
      <rPr>
        <sz val="11"/>
        <color theme="1"/>
        <rFont val="Calibri"/>
        <family val="2"/>
        <scheme val="minor"/>
      </rPr>
      <t>, enter zero.</t>
    </r>
  </si>
  <si>
    <r>
      <rPr>
        <sz val="11"/>
        <color rgb="FFFF0000"/>
        <rFont val="Calibri"/>
        <family val="2"/>
        <scheme val="minor"/>
      </rPr>
      <t>Employment Expense Allowance (EEA)</t>
    </r>
    <r>
      <rPr>
        <sz val="11"/>
        <color theme="1"/>
        <rFont val="Calibri"/>
        <family val="2"/>
        <scheme val="minor"/>
      </rPr>
      <t xml:space="preserve">
*If the student is </t>
    </r>
    <r>
      <rPr>
        <sz val="11"/>
        <color rgb="FFFF0000"/>
        <rFont val="Calibri"/>
        <family val="2"/>
        <scheme val="minor"/>
      </rPr>
      <t>not married</t>
    </r>
    <r>
      <rPr>
        <sz val="11"/>
        <color theme="1"/>
        <rFont val="Calibri"/>
        <family val="2"/>
        <scheme val="minor"/>
      </rPr>
      <t xml:space="preserve"> (single, separated or divorced/widowed) the lesser of:
     </t>
    </r>
    <r>
      <rPr>
        <sz val="11"/>
        <color rgb="FFFF0000"/>
        <rFont val="Calibri"/>
        <family val="2"/>
        <scheme val="minor"/>
      </rPr>
      <t>35%</t>
    </r>
    <r>
      <rPr>
        <sz val="11"/>
        <color theme="1"/>
        <rFont val="Calibri"/>
        <family val="2"/>
        <scheme val="minor"/>
      </rPr>
      <t xml:space="preserve"> of the student earned income, OR
     </t>
    </r>
    <r>
      <rPr>
        <sz val="11"/>
        <color rgb="FFFF0000"/>
        <rFont val="Calibri"/>
        <family val="2"/>
        <scheme val="minor"/>
      </rPr>
      <t>$4,000</t>
    </r>
    <r>
      <rPr>
        <sz val="11"/>
        <color theme="1"/>
        <rFont val="Calibri"/>
        <family val="2"/>
        <scheme val="minor"/>
      </rPr>
      <t xml:space="preserve">
*If the student is </t>
    </r>
    <r>
      <rPr>
        <sz val="11"/>
        <color rgb="FFFF0000"/>
        <rFont val="Calibri"/>
        <family val="2"/>
        <scheme val="minor"/>
      </rPr>
      <t>married</t>
    </r>
    <r>
      <rPr>
        <sz val="11"/>
        <color theme="1"/>
        <rFont val="Calibri"/>
        <family val="2"/>
        <scheme val="minor"/>
      </rPr>
      <t xml:space="preserve"> (married/remarried), the lesser of:
     </t>
    </r>
    <r>
      <rPr>
        <sz val="11"/>
        <color rgb="FFFF0000"/>
        <rFont val="Calibri"/>
        <family val="2"/>
        <scheme val="minor"/>
      </rPr>
      <t>35%</t>
    </r>
    <r>
      <rPr>
        <sz val="11"/>
        <color theme="1"/>
        <rFont val="Calibri"/>
        <family val="2"/>
        <scheme val="minor"/>
      </rPr>
      <t xml:space="preserve"> of the student and student's spouse combined earned income, OR
    </t>
    </r>
    <r>
      <rPr>
        <sz val="11"/>
        <color rgb="FFFF0000"/>
        <rFont val="Calibri"/>
        <family val="2"/>
        <scheme val="minor"/>
      </rPr>
      <t xml:space="preserve"> $4,000</t>
    </r>
  </si>
  <si>
    <r>
      <t>Parents'</t>
    </r>
    <r>
      <rPr>
        <b/>
        <sz val="11"/>
        <color rgb="FFFF0000"/>
        <rFont val="Calibri"/>
        <family val="2"/>
        <scheme val="minor"/>
      </rPr>
      <t xml:space="preserve"> Available</t>
    </r>
    <r>
      <rPr>
        <b/>
        <sz val="11"/>
        <color theme="1"/>
        <rFont val="Calibri"/>
        <family val="2"/>
        <scheme val="minor"/>
      </rPr>
      <t xml:space="preserve"> Income </t>
    </r>
    <r>
      <rPr>
        <b/>
        <sz val="11"/>
        <color rgb="FFFF0000"/>
        <rFont val="Calibri"/>
        <family val="2"/>
        <scheme val="minor"/>
      </rPr>
      <t>(PAI)</t>
    </r>
  </si>
  <si>
    <r>
      <t xml:space="preserve">Student's </t>
    </r>
    <r>
      <rPr>
        <b/>
        <sz val="11"/>
        <color rgb="FFFF0000"/>
        <rFont val="Calibri"/>
        <family val="2"/>
        <scheme val="minor"/>
      </rPr>
      <t xml:space="preserve">Contribution from </t>
    </r>
    <r>
      <rPr>
        <b/>
        <sz val="11"/>
        <color theme="1"/>
        <rFont val="Calibri"/>
        <family val="2"/>
        <scheme val="minor"/>
      </rPr>
      <t>Income</t>
    </r>
  </si>
  <si>
    <r>
      <t>Student's</t>
    </r>
    <r>
      <rPr>
        <b/>
        <sz val="11"/>
        <color rgb="FFFF0000"/>
        <rFont val="Calibri"/>
        <family val="2"/>
        <scheme val="minor"/>
      </rPr>
      <t xml:space="preserve"> Contribution from</t>
    </r>
    <r>
      <rPr>
        <b/>
        <sz val="11"/>
        <color theme="1"/>
        <rFont val="Calibri"/>
        <family val="2"/>
        <scheme val="minor"/>
      </rPr>
      <t xml:space="preserve"> Income</t>
    </r>
  </si>
  <si>
    <r>
      <t xml:space="preserve">Student's </t>
    </r>
    <r>
      <rPr>
        <b/>
        <sz val="11"/>
        <color rgb="FFFF0000"/>
        <rFont val="Calibri"/>
        <family val="2"/>
        <scheme val="minor"/>
      </rPr>
      <t>Available</t>
    </r>
    <r>
      <rPr>
        <b/>
        <sz val="11"/>
        <rFont val="Calibri"/>
        <family val="2"/>
        <scheme val="minor"/>
      </rPr>
      <t xml:space="preserve"> Income </t>
    </r>
    <r>
      <rPr>
        <b/>
        <sz val="11"/>
        <color rgb="FFFF0000"/>
        <rFont val="Calibri"/>
        <family val="2"/>
        <scheme val="minor"/>
      </rPr>
      <t>(StAI)</t>
    </r>
  </si>
  <si>
    <r>
      <t xml:space="preserve">Adjusted net worth of business and/or farm (Table </t>
    </r>
    <r>
      <rPr>
        <sz val="11"/>
        <color rgb="FFFF0000"/>
        <rFont val="Calibri"/>
        <family val="2"/>
        <scheme val="minor"/>
      </rPr>
      <t>C4</t>
    </r>
    <r>
      <rPr>
        <sz val="11"/>
        <color theme="1"/>
        <rFont val="Calibri"/>
        <family val="2"/>
        <scheme val="minor"/>
      </rPr>
      <t xml:space="preserve">)
*Net worth of business and/or farm multiplied by the applicable adjustment in Table </t>
    </r>
    <r>
      <rPr>
        <sz val="11"/>
        <color rgb="FFFF0000"/>
        <rFont val="Calibri"/>
        <family val="2"/>
        <scheme val="minor"/>
      </rPr>
      <t>C4</t>
    </r>
    <r>
      <rPr>
        <sz val="11"/>
        <color theme="1"/>
        <rFont val="Calibri"/>
        <family val="2"/>
        <scheme val="minor"/>
      </rPr>
      <t>.</t>
    </r>
  </si>
  <si>
    <r>
      <t xml:space="preserve">Asset Protection Allowance (APA) (Table </t>
    </r>
    <r>
      <rPr>
        <sz val="11"/>
        <color rgb="FFFF0000"/>
        <rFont val="Calibri"/>
        <family val="2"/>
        <scheme val="minor"/>
      </rPr>
      <t>C5</t>
    </r>
    <r>
      <rPr>
        <sz val="11"/>
        <color theme="1"/>
        <rFont val="Calibri"/>
        <family val="2"/>
        <scheme val="minor"/>
      </rPr>
      <t>)</t>
    </r>
  </si>
  <si>
    <t>Discretionary Net Worth
*Line 14 minus line 16</t>
  </si>
  <si>
    <r>
      <t>Asset Conversion Rate (</t>
    </r>
    <r>
      <rPr>
        <sz val="11"/>
        <color rgb="FFFF0000"/>
        <rFont val="Calibri"/>
        <family val="2"/>
        <scheme val="minor"/>
      </rPr>
      <t>7%</t>
    </r>
    <r>
      <rPr>
        <sz val="11"/>
        <color theme="1"/>
        <rFont val="Calibri"/>
        <family val="2"/>
        <scheme val="minor"/>
      </rPr>
      <t>)</t>
    </r>
  </si>
  <si>
    <t>Student Contribution from Assets (SCA)
*Line 16 times line 17
*If negative, enter zero</t>
  </si>
  <si>
    <r>
      <t>Student's</t>
    </r>
    <r>
      <rPr>
        <sz val="11"/>
        <color rgb="FFFF0000"/>
        <rFont val="Calibri"/>
        <family val="2"/>
        <scheme val="minor"/>
      </rPr>
      <t xml:space="preserve"> Contribution from </t>
    </r>
    <r>
      <rPr>
        <sz val="11"/>
        <color theme="1"/>
        <rFont val="Calibri"/>
        <family val="2"/>
        <scheme val="minor"/>
      </rPr>
      <t>Income (line 30)</t>
    </r>
  </si>
  <si>
    <r>
      <t xml:space="preserve">Student's </t>
    </r>
    <r>
      <rPr>
        <sz val="11"/>
        <color rgb="FFFF0000"/>
        <rFont val="Calibri"/>
        <family val="2"/>
        <scheme val="minor"/>
      </rPr>
      <t>Contribution from</t>
    </r>
    <r>
      <rPr>
        <sz val="11"/>
        <color theme="1"/>
        <rFont val="Calibri"/>
        <family val="2"/>
        <scheme val="minor"/>
      </rPr>
      <t xml:space="preserve"> Income (line 11)
</t>
    </r>
    <r>
      <rPr>
        <sz val="11"/>
        <color rgb="FFFF0000"/>
        <rFont val="Calibri"/>
        <family val="2"/>
        <scheme val="minor"/>
      </rPr>
      <t>*May be a negative number</t>
    </r>
  </si>
  <si>
    <r>
      <t xml:space="preserve">Student </t>
    </r>
    <r>
      <rPr>
        <sz val="11"/>
        <color rgb="FFFF0000"/>
        <rFont val="Calibri"/>
        <family val="2"/>
        <scheme val="minor"/>
      </rPr>
      <t>Available</t>
    </r>
    <r>
      <rPr>
        <sz val="11"/>
        <color theme="1"/>
        <rFont val="Calibri"/>
        <family val="2"/>
        <scheme val="minor"/>
      </rPr>
      <t xml:space="preserve"> Income (line 9)</t>
    </r>
  </si>
  <si>
    <t>Student's Contribution from Assets (line 18)</t>
  </si>
  <si>
    <t>Student Adjusted Available Income (AAI; sum of lines 9 and 18)
*May be a negative number</t>
  </si>
  <si>
    <r>
      <t xml:space="preserve">Total Student Contribution from AAI (Table </t>
    </r>
    <r>
      <rPr>
        <sz val="11"/>
        <color rgb="FFFF0000"/>
        <rFont val="Calibri"/>
        <family val="2"/>
        <scheme val="minor"/>
      </rPr>
      <t>C6</t>
    </r>
    <r>
      <rPr>
        <sz val="11"/>
        <color theme="1"/>
        <rFont val="Calibri"/>
        <family val="2"/>
        <scheme val="minor"/>
      </rPr>
      <t>)</t>
    </r>
  </si>
  <si>
    <r>
      <t xml:space="preserve">Parents' </t>
    </r>
    <r>
      <rPr>
        <sz val="11"/>
        <color rgb="FFFF0000"/>
        <rFont val="Calibri"/>
        <family val="2"/>
        <scheme val="minor"/>
      </rPr>
      <t>Available</t>
    </r>
    <r>
      <rPr>
        <sz val="11"/>
        <color theme="1"/>
        <rFont val="Calibri"/>
        <family val="2"/>
        <scheme val="minor"/>
      </rPr>
      <t xml:space="preserve"> Income (line 9)</t>
    </r>
  </si>
  <si>
    <r>
      <t xml:space="preserve">Parents' Contribution (Table </t>
    </r>
    <r>
      <rPr>
        <sz val="11"/>
        <color rgb="FFFF0000"/>
        <rFont val="Calibri"/>
        <family val="2"/>
        <scheme val="minor"/>
      </rPr>
      <t>A5</t>
    </r>
    <r>
      <rPr>
        <sz val="11"/>
        <color theme="1"/>
        <rFont val="Calibri"/>
        <family val="2"/>
        <scheme val="minor"/>
      </rPr>
      <t xml:space="preserve">)
*Adjust PAAI (line 18) using Table </t>
    </r>
    <r>
      <rPr>
        <sz val="11"/>
        <color rgb="FFFF0000"/>
        <rFont val="Calibri"/>
        <family val="2"/>
        <scheme val="minor"/>
      </rPr>
      <t>A5</t>
    </r>
  </si>
  <si>
    <t>Student Aid Index (SAI)
*If line 20 is positive, SAI = line 20
*If line 20 is negative, and &lt; -1,500, adjust to -1,500 (e.g., if negative 2,000, set to -1,500)
*If line 20 is negative and &gt;= -1500, do not adjust (e.g. if -1,000 leave as -1,000)</t>
  </si>
  <si>
    <t>5:  Student Aid Index</t>
  </si>
  <si>
    <t>4:   Contribution from Assets</t>
  </si>
  <si>
    <t>3:   Available Income</t>
  </si>
  <si>
    <t>2:  Allowances Against Income</t>
  </si>
  <si>
    <t>1:  Total Income</t>
  </si>
  <si>
    <t>Student (and Spouse) Foreign Income Exclusion (reported on U.S. Tax Return; if less than zero, put zero)</t>
  </si>
  <si>
    <t>Parents' Untaxed Portions of Pensions
(Excluding rollovers; if less than zero, put zero)</t>
  </si>
  <si>
    <t>f</t>
  </si>
  <si>
    <t>i</t>
  </si>
  <si>
    <t>Parents' Taxable College Grant and Scholarship Aid 
(reported as income)</t>
  </si>
  <si>
    <t>Total Parent Income Offsets 
(sum of lines g, h, and i)</t>
  </si>
  <si>
    <t>Parents' U.S. Income Tax Paid 
(or Foreign Equivalent)</t>
  </si>
  <si>
    <t>Student Untaxed Portions of IRA Distributions
(Excluding rollovers; if less than zero, put zero)</t>
  </si>
  <si>
    <t>Parents' Untaxed Portions of IRA Distributions
(Excluding rollovers; if less than zero, put zero)</t>
  </si>
  <si>
    <t>Student Untaxed Portions of Pensions
(Excluding rollovers; if less than zero, put zero)</t>
  </si>
  <si>
    <t>Student Foreign Income Exclusion 
(reported on U.S. Tax Rertun; if less than zero,enter the absolute value)</t>
  </si>
  <si>
    <t>Parents' Foreign Income Exclusion 
(reported on U.S. Tax Rertun; if less than zero, enter the absolute value)</t>
  </si>
  <si>
    <t>Total Parent Income Additions 
(sum of lines a, b, c, d, e, and f)</t>
  </si>
  <si>
    <t>Total Student Income Additions 
(sum of lines a, b, c, d, e and f)</t>
  </si>
  <si>
    <t>Student Taxable College Grant and Scholarship Aid 
(reported as income)</t>
  </si>
  <si>
    <t>Total Student Income Offsets 
(sum of lines g, h, and i)</t>
  </si>
  <si>
    <t>Student U.S. Income Tax Paid 
(or Foreign Equivalent)</t>
  </si>
  <si>
    <r>
      <t xml:space="preserve">Medicare's Hospital Insurance (HI) Program Tax Rate (Table </t>
    </r>
    <r>
      <rPr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>: Step 1)</t>
    </r>
  </si>
  <si>
    <r>
      <t xml:space="preserve">Old-age, survivors, &amp; disability insurance (OASDI) Tax Rate (Table </t>
    </r>
    <r>
      <rPr>
        <sz val="11"/>
        <color rgb="FFFF0000"/>
        <rFont val="Calibri"/>
        <family val="2"/>
        <scheme val="minor"/>
      </rPr>
      <t>A1</t>
    </r>
    <r>
      <rPr>
        <sz val="11"/>
        <color theme="1"/>
        <rFont val="Calibri"/>
        <family val="2"/>
        <scheme val="minor"/>
      </rPr>
      <t>: Step 2)</t>
    </r>
  </si>
  <si>
    <r>
      <rPr>
        <sz val="11"/>
        <color rgb="FFFF0000"/>
        <rFont val="Calibri"/>
        <family val="2"/>
        <scheme val="minor"/>
      </rPr>
      <t>Allowance for parents' negative adjusted available income</t>
    </r>
    <r>
      <rPr>
        <sz val="11"/>
        <color theme="1"/>
        <rFont val="Calibri"/>
        <family val="2"/>
        <scheme val="minor"/>
      </rPr>
      <t xml:space="preserve">
a. If line 18 is </t>
    </r>
    <r>
      <rPr>
        <sz val="11"/>
        <color rgb="FFFF0000"/>
        <rFont val="Calibri"/>
        <family val="2"/>
        <scheme val="minor"/>
      </rPr>
      <t>negative</t>
    </r>
    <r>
      <rPr>
        <sz val="11"/>
        <color theme="1"/>
        <rFont val="Calibri"/>
        <family val="2"/>
        <scheme val="minor"/>
      </rPr>
      <t xml:space="preserve">, enter line 18 as a positive number
b. If line 18 is </t>
    </r>
    <r>
      <rPr>
        <sz val="11"/>
        <color rgb="FFFF0000"/>
        <rFont val="Calibri"/>
        <family val="2"/>
        <scheme val="minor"/>
      </rPr>
      <t>zero or positive</t>
    </r>
    <r>
      <rPr>
        <sz val="11"/>
        <color theme="1"/>
        <rFont val="Calibri"/>
        <family val="2"/>
        <scheme val="minor"/>
      </rPr>
      <t>, enter zero</t>
    </r>
  </si>
  <si>
    <r>
      <rPr>
        <sz val="11"/>
        <color rgb="FFFF0000"/>
        <rFont val="Calibri"/>
        <family val="2"/>
        <scheme val="minor"/>
      </rPr>
      <t>Employment Expense Allowance (EEA)</t>
    </r>
    <r>
      <rPr>
        <sz val="11"/>
        <color theme="1"/>
        <rFont val="Calibri"/>
        <family val="2"/>
        <scheme val="minor"/>
      </rPr>
      <t xml:space="preserve">
*The lesser of: 
    </t>
    </r>
    <r>
      <rPr>
        <sz val="11"/>
        <color rgb="FFFF0000"/>
        <rFont val="Calibri"/>
        <family val="2"/>
        <scheme val="minor"/>
      </rPr>
      <t>35%</t>
    </r>
    <r>
      <rPr>
        <sz val="11"/>
        <color theme="1"/>
        <rFont val="Calibri"/>
        <family val="2"/>
        <scheme val="minor"/>
      </rPr>
      <t xml:space="preserve"> of parents' combined earned income, OR
    </t>
    </r>
    <r>
      <rPr>
        <sz val="11"/>
        <color rgb="FFFF0000"/>
        <rFont val="Calibri"/>
        <family val="2"/>
        <scheme val="minor"/>
      </rPr>
      <t>$4,730</t>
    </r>
  </si>
  <si>
    <t>Cash, savings, checking accounts</t>
  </si>
  <si>
    <t>Net worth of investments
*Includes: time deposits, money market funds, real estate (excluding primary residence), vacation homes, income producing property, trusts, stocks, bonds, derivatives, securities, mutual funds, tax shelters, and qualified education benefits
*If negative, enter zero</t>
  </si>
  <si>
    <t>Net worth of investments
*Includes: time deposits, money market funds, real estate (excluding primary residence), vacation homes, income producing property, trusts, stocks, bonds, derivatives, securities, mutual funds, tax shelters, and qualified education benefits.
*If negative, enter zero</t>
  </si>
  <si>
    <t>Student (and Spouse) Untaxed Portions of IRA Distributions 
(Excluding rollovers; if less than zero, put zero)</t>
  </si>
  <si>
    <t>Student (and Spouse) Untaxed Portions of IRA Pensions 
(Excluding rollovers; if less than zero, put zero)</t>
  </si>
  <si>
    <t>Student (and Spouse) Foreign Income Exclusion 
(reported on U.S. Tax Return; if less than zero, enter the absolute value)</t>
  </si>
  <si>
    <t>Total Student (and Spouse) Income Additions (sum of lines a, b, c, d, e and f)</t>
  </si>
  <si>
    <t>Total Student (and Spouse) Income Offsets 
(sum of lines g, h, and i)</t>
  </si>
  <si>
    <t>Student (and Spouse) U.S. Income Tax Paid 
(or Foreign Equivalent)</t>
  </si>
  <si>
    <r>
      <t xml:space="preserve">Medicare's Hospital Insurance (HI) Program Tax Rate (Table </t>
    </r>
    <r>
      <rPr>
        <sz val="11"/>
        <color rgb="FFFF0000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: Step 1)</t>
    </r>
  </si>
  <si>
    <r>
      <t xml:space="preserve">Old-age, survivors, &amp; disability insurance (OASDI) Tax Rate (Table </t>
    </r>
    <r>
      <rPr>
        <sz val="11"/>
        <color rgb="FFFF0000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: Step 2)</t>
    </r>
  </si>
  <si>
    <r>
      <t xml:space="preserve">Income Protection Allowance (IPA)
*If the student indicator is </t>
    </r>
    <r>
      <rPr>
        <sz val="11"/>
        <color rgb="FFFF0000"/>
        <rFont val="Calibri"/>
        <family val="2"/>
        <scheme val="minor"/>
      </rPr>
      <t>unmarried: $17,310</t>
    </r>
    <r>
      <rPr>
        <sz val="11"/>
        <color theme="1"/>
        <rFont val="Calibri"/>
        <family val="2"/>
        <scheme val="minor"/>
      </rPr>
      <t xml:space="preserve">
*If the student indicator is </t>
    </r>
    <r>
      <rPr>
        <sz val="11"/>
        <color rgb="FFFF0000"/>
        <rFont val="Calibri"/>
        <family val="2"/>
        <scheme val="minor"/>
      </rPr>
      <t>married: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$27,750</t>
    </r>
  </si>
  <si>
    <r>
      <rPr>
        <sz val="11"/>
        <color rgb="FFFF0000"/>
        <rFont val="Calibri"/>
        <family val="2"/>
        <scheme val="minor"/>
      </rPr>
      <t>Employment Expense Allowance (EEA)</t>
    </r>
    <r>
      <rPr>
        <sz val="11"/>
        <color theme="1"/>
        <rFont val="Calibri"/>
        <family val="2"/>
        <scheme val="minor"/>
      </rPr>
      <t xml:space="preserve">
*If the student indicator is</t>
    </r>
    <r>
      <rPr>
        <sz val="11"/>
        <color rgb="FFFF0000"/>
        <rFont val="Calibri"/>
        <family val="2"/>
        <scheme val="minor"/>
      </rPr>
      <t xml:space="preserve"> unmarried: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$0</t>
    </r>
    <r>
      <rPr>
        <sz val="11"/>
        <color theme="1"/>
        <rFont val="Calibri"/>
        <family val="2"/>
        <scheme val="minor"/>
      </rPr>
      <t xml:space="preserve">
*If the student indicator is </t>
    </r>
    <r>
      <rPr>
        <sz val="11"/>
        <color rgb="FFFF0000"/>
        <rFont val="Calibri"/>
        <family val="2"/>
        <scheme val="minor"/>
      </rPr>
      <t>married</t>
    </r>
    <r>
      <rPr>
        <sz val="11"/>
        <color theme="1"/>
        <rFont val="Calibri"/>
        <family val="2"/>
        <scheme val="minor"/>
      </rPr>
      <t xml:space="preserve"> the lesser of:
     </t>
    </r>
    <r>
      <rPr>
        <sz val="11"/>
        <color rgb="FFFF0000"/>
        <rFont val="Calibri"/>
        <family val="2"/>
        <scheme val="minor"/>
      </rPr>
      <t xml:space="preserve">35% </t>
    </r>
    <r>
      <rPr>
        <sz val="11"/>
        <color theme="1"/>
        <rFont val="Calibri"/>
        <family val="2"/>
        <scheme val="minor"/>
      </rPr>
      <t xml:space="preserve">of the student and student's spouse combined earned income, OR
     </t>
    </r>
    <r>
      <rPr>
        <sz val="11"/>
        <color rgb="FFFF0000"/>
        <rFont val="Calibri"/>
        <family val="2"/>
        <scheme val="minor"/>
      </rPr>
      <t>$4,730</t>
    </r>
  </si>
  <si>
    <t xml:space="preserve">i </t>
  </si>
  <si>
    <t>Total Student (and Spouse) Income Additions (sum of lines a, b, c, d, e, and f)</t>
  </si>
  <si>
    <t>Total Student (and Spouse) Income Offsets (sum of lines g, h, and i)</t>
  </si>
  <si>
    <r>
      <t xml:space="preserve">Old-age, survivors, &amp; disability insurance (OASDI) Tax Rate (Table </t>
    </r>
    <r>
      <rPr>
        <sz val="11"/>
        <color rgb="FFFF0000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: Step 2)</t>
    </r>
  </si>
  <si>
    <r>
      <t xml:space="preserve">Medicare's Hospital Insurance (HI) Program Tax Rate (Table </t>
    </r>
    <r>
      <rPr>
        <sz val="11"/>
        <color rgb="FFFF0000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: Step 1)</t>
    </r>
  </si>
  <si>
    <r>
      <t xml:space="preserve">Income Protection Allowance (IPA)
*See </t>
    </r>
    <r>
      <rPr>
        <sz val="11"/>
        <color rgb="FFFF0000"/>
        <rFont val="Calibri"/>
        <family val="2"/>
        <scheme val="minor"/>
      </rPr>
      <t>Table C2</t>
    </r>
    <r>
      <rPr>
        <sz val="11"/>
        <color theme="1"/>
        <rFont val="Calibri"/>
        <family val="2"/>
        <scheme val="minor"/>
      </rPr>
      <t xml:space="preserve"> if the student indicator is </t>
    </r>
    <r>
      <rPr>
        <sz val="11"/>
        <color rgb="FFFF0000"/>
        <rFont val="Calibri"/>
        <family val="2"/>
        <scheme val="minor"/>
      </rPr>
      <t>married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0000"/>
        <rFont val="Calibri"/>
        <family val="2"/>
        <scheme val="minor"/>
      </rPr>
      <t>with dependents</t>
    </r>
    <r>
      <rPr>
        <sz val="11"/>
        <color theme="1"/>
        <rFont val="Calibri"/>
        <family val="2"/>
        <scheme val="minor"/>
      </rPr>
      <t xml:space="preserve">
*</t>
    </r>
    <r>
      <rPr>
        <sz val="11"/>
        <color rgb="FFFF0000"/>
        <rFont val="Calibri"/>
        <family val="2"/>
        <scheme val="minor"/>
      </rPr>
      <t>Table C3</t>
    </r>
    <r>
      <rPr>
        <sz val="11"/>
        <color theme="1"/>
        <rFont val="Calibri"/>
        <family val="2"/>
        <scheme val="minor"/>
      </rPr>
      <t xml:space="preserve"> if the student indicator </t>
    </r>
    <r>
      <rPr>
        <sz val="11"/>
        <color rgb="FFFF0000"/>
        <rFont val="Calibri"/>
        <family val="2"/>
        <scheme val="minor"/>
      </rPr>
      <t>unmarried with dependents</t>
    </r>
  </si>
  <si>
    <r>
      <rPr>
        <sz val="11"/>
        <color rgb="FFFF0000"/>
        <rFont val="Calibri"/>
        <family val="2"/>
        <scheme val="minor"/>
      </rPr>
      <t>Employment Expense Allowance (EEA)</t>
    </r>
    <r>
      <rPr>
        <sz val="11"/>
        <color theme="1"/>
        <rFont val="Calibri"/>
        <family val="2"/>
        <scheme val="minor"/>
      </rPr>
      <t xml:space="preserve">
*If the student indicator is </t>
    </r>
    <r>
      <rPr>
        <sz val="11"/>
        <color rgb="FFFF0000"/>
        <rFont val="Calibri"/>
        <family val="2"/>
        <scheme val="minor"/>
      </rPr>
      <t>unmarried</t>
    </r>
    <r>
      <rPr>
        <sz val="11"/>
        <color theme="1"/>
        <rFont val="Calibri"/>
        <family val="2"/>
        <scheme val="minor"/>
      </rPr>
      <t xml:space="preserve">, the lesser of:
     </t>
    </r>
    <r>
      <rPr>
        <sz val="11"/>
        <color rgb="FFFF0000"/>
        <rFont val="Calibri"/>
        <family val="2"/>
        <scheme val="minor"/>
      </rPr>
      <t>35%</t>
    </r>
    <r>
      <rPr>
        <sz val="11"/>
        <color theme="1"/>
        <rFont val="Calibri"/>
        <family val="2"/>
        <scheme val="minor"/>
      </rPr>
      <t xml:space="preserve"> of the student earned income, OR
     </t>
    </r>
    <r>
      <rPr>
        <sz val="11"/>
        <color rgb="FFFF0000"/>
        <rFont val="Calibri"/>
        <family val="2"/>
        <scheme val="minor"/>
      </rPr>
      <t>$4,730</t>
    </r>
    <r>
      <rPr>
        <sz val="11"/>
        <color theme="1"/>
        <rFont val="Calibri"/>
        <family val="2"/>
        <scheme val="minor"/>
      </rPr>
      <t xml:space="preserve">
*If the student indicator is </t>
    </r>
    <r>
      <rPr>
        <sz val="11"/>
        <color rgb="FFFF0000"/>
        <rFont val="Calibri"/>
        <family val="2"/>
        <scheme val="minor"/>
      </rPr>
      <t>married</t>
    </r>
    <r>
      <rPr>
        <sz val="11"/>
        <color theme="1"/>
        <rFont val="Calibri"/>
        <family val="2"/>
        <scheme val="minor"/>
      </rPr>
      <t xml:space="preserve">, the lesser of:
     </t>
    </r>
    <r>
      <rPr>
        <sz val="11"/>
        <color rgb="FFFF0000"/>
        <rFont val="Calibri"/>
        <family val="2"/>
        <scheme val="minor"/>
      </rPr>
      <t>35%</t>
    </r>
    <r>
      <rPr>
        <sz val="11"/>
        <color theme="1"/>
        <rFont val="Calibri"/>
        <family val="2"/>
        <scheme val="minor"/>
      </rPr>
      <t xml:space="preserve"> of the student and student's spouse combined earned income, OR
    </t>
    </r>
    <r>
      <rPr>
        <sz val="11"/>
        <color rgb="FFFF0000"/>
        <rFont val="Calibri"/>
        <family val="2"/>
        <scheme val="minor"/>
      </rPr>
      <t xml:space="preserve"> $4,730</t>
    </r>
  </si>
  <si>
    <r>
      <t xml:space="preserve">Student </t>
    </r>
    <r>
      <rPr>
        <sz val="11"/>
        <color rgb="FFFF0000"/>
        <rFont val="Calibri"/>
        <family val="2"/>
        <scheme val="minor"/>
      </rPr>
      <t>Available</t>
    </r>
    <r>
      <rPr>
        <sz val="11"/>
        <color theme="1"/>
        <rFont val="Calibri"/>
        <family val="2"/>
        <scheme val="minor"/>
      </rPr>
      <t xml:space="preserve"> Income (line 9)
</t>
    </r>
    <r>
      <rPr>
        <sz val="11"/>
        <color rgb="FFFF0000"/>
        <rFont val="Calibri"/>
        <family val="2"/>
        <scheme val="minor"/>
      </rPr>
      <t>*May be a negative number</t>
    </r>
  </si>
  <si>
    <t>2022 Poverty Guidelines for 2024-25 SAI</t>
  </si>
  <si>
    <t>Maximum Pell</t>
  </si>
  <si>
    <t>Minimum Pell</t>
  </si>
  <si>
    <t>Persons in family/ household</t>
  </si>
  <si>
    <t>Dependent</t>
  </si>
  <si>
    <t>Not a Single Parent</t>
  </si>
  <si>
    <t>Single Parent</t>
  </si>
  <si>
    <t>Independent</t>
  </si>
  <si>
    <t>Not a Parent</t>
  </si>
  <si>
    <t>x175%</t>
  </si>
  <si>
    <t>x225%</t>
  </si>
  <si>
    <t>x275%</t>
  </si>
  <si>
    <t>x325%</t>
  </si>
  <si>
    <t>x350%</t>
  </si>
  <si>
    <t>x400%</t>
  </si>
  <si>
    <t>For families/households with more than 8 persons, add $4,720 for each additional person.</t>
  </si>
  <si>
    <t>Max Pell Recipients
Not required to file = -1500 SAI
Others = 0 SAI or calculated SAI, whichever is lower</t>
  </si>
  <si>
    <t>Students eligible for Minimum Pell Grant retain the calculated SAI.  
All other aid should be packaged using the calculated SAI.</t>
  </si>
  <si>
    <t xml:space="preserve">(Parent)
Not a Single Parent </t>
  </si>
  <si>
    <t>Poverty Guideline*</t>
  </si>
  <si>
    <t>*2022 Federal Poverty Guidelines for the 48 Contiguous States.  Alaska and Hawaii have separate guidelines.</t>
  </si>
  <si>
    <r>
      <rPr>
        <sz val="11"/>
        <rFont val="Calibri"/>
        <family val="2"/>
        <scheme val="minor"/>
      </rPr>
      <t>Student's Contribution from Income (line 28 times line 29)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 xml:space="preserve">*If </t>
    </r>
    <r>
      <rPr>
        <sz val="11"/>
        <color rgb="FFFF0000"/>
        <rFont val="Calibri"/>
        <family val="2"/>
        <scheme val="minor"/>
      </rPr>
      <t>negative and &lt; -1,500</t>
    </r>
    <r>
      <rPr>
        <sz val="11"/>
        <rFont val="Calibri"/>
        <family val="2"/>
        <scheme val="minor"/>
      </rPr>
      <t xml:space="preserve">, adjust to -1,500 (e.g., if -2,000, set to -1,500)
*If </t>
    </r>
    <r>
      <rPr>
        <sz val="11"/>
        <color rgb="FFFF0000"/>
        <rFont val="Calibri"/>
        <family val="2"/>
        <scheme val="minor"/>
      </rPr>
      <t>negative and &gt;= -1500</t>
    </r>
    <r>
      <rPr>
        <sz val="11"/>
        <rFont val="Calibri"/>
        <family val="2"/>
        <scheme val="minor"/>
      </rPr>
      <t>, do not adjust (e.g., if -1,000, leave as -1,000)</t>
    </r>
  </si>
  <si>
    <t>Ron Weasley</t>
  </si>
  <si>
    <t>Family Size</t>
  </si>
  <si>
    <t>(8 on taxes)</t>
  </si>
  <si>
    <t>Deductible Payments to IRA/KEOGH/Other</t>
  </si>
  <si>
    <t>Foreign Income Exclusion</t>
  </si>
  <si>
    <t>Education Credits</t>
  </si>
  <si>
    <t>Child Support Received</t>
  </si>
  <si>
    <t>Cash/Savings/Checking</t>
  </si>
  <si>
    <t>Student</t>
  </si>
  <si>
    <t>N/A</t>
  </si>
  <si>
    <t>Adjusted Gross Income</t>
  </si>
  <si>
    <t>Tax Exempt Interest Income</t>
  </si>
  <si>
    <t>Untaxed Portions of IRA Distributions (excluding rollovers)</t>
  </si>
  <si>
    <t>Untaxed Portions of Pensions (excluding rollovers)</t>
  </si>
  <si>
    <t>Taxable College Grant and Scholarship Aid</t>
  </si>
  <si>
    <t>Federal Work-Study</t>
  </si>
  <si>
    <t>Income Tax Paid</t>
  </si>
  <si>
    <t>Net Worth of Investments</t>
  </si>
  <si>
    <t>Net Worth of Business/Farm</t>
  </si>
  <si>
    <t>Parents</t>
  </si>
  <si>
    <t>Parents' Foreign Income Exclusion 
(reported on U.S. Tax Return; if less than zero, enter the absolute value)</t>
  </si>
  <si>
    <t>Cho Chang</t>
  </si>
  <si>
    <t>Marital Status</t>
  </si>
  <si>
    <t>Single</t>
  </si>
  <si>
    <t>Student's Age</t>
  </si>
  <si>
    <t>Tax Filing Status</t>
  </si>
  <si>
    <t>Income Earned from Work</t>
  </si>
  <si>
    <t>Oliver Wood</t>
  </si>
  <si>
    <t>Married</t>
  </si>
  <si>
    <t>Married Filing Jointly</t>
  </si>
  <si>
    <t>Student Income Earned from Work</t>
  </si>
  <si>
    <t>Spouse Income Earned from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</si>
</sst>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Alignment="1">
      <alignment wrapText="1"/>
    </xf>
    <xf numFmtId="0" fontId="2" fillId="0" borderId="0" xfId="0" applyFon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5" xfId="0" applyBorder="1"/>
    <xf numFmtId="0" fontId="0" fillId="2" borderId="5" xfId="0" applyFill="1" applyBorder="1"/>
    <xf numFmtId="0" fontId="0" fillId="7" borderId="0" xfId="0" applyFill="1" applyAlignment="1">
      <alignment wrapText="1"/>
    </xf>
    <xf numFmtId="0" fontId="0" fillId="7" borderId="0" xfId="0" applyFill="1" applyAlignment="1">
      <alignment horizontal="center" vertical="center"/>
    </xf>
    <xf numFmtId="0" fontId="0" fillId="7" borderId="5" xfId="0" applyFill="1" applyBorder="1"/>
    <xf numFmtId="0" fontId="0" fillId="7" borderId="7" xfId="0" applyFill="1" applyBorder="1" applyAlignment="1">
      <alignment wrapText="1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3" fontId="1" fillId="0" borderId="5" xfId="0" applyNumberFormat="1" applyFont="1" applyBorder="1"/>
    <xf numFmtId="0" fontId="0" fillId="7" borderId="0" xfId="0" applyFill="1"/>
    <xf numFmtId="0" fontId="3" fillId="0" borderId="0" xfId="0" applyFont="1" applyAlignment="1">
      <alignment wrapText="1"/>
    </xf>
    <xf numFmtId="2" fontId="3" fillId="0" borderId="5" xfId="0" applyNumberFormat="1" applyFont="1" applyBorder="1"/>
    <xf numFmtId="2" fontId="1" fillId="0" borderId="5" xfId="0" applyNumberFormat="1" applyFont="1" applyBorder="1"/>
    <xf numFmtId="0" fontId="0" fillId="0" borderId="0" xfId="0" applyAlignment="1">
      <alignment horizontal="left" wrapText="1"/>
    </xf>
    <xf numFmtId="0" fontId="2" fillId="0" borderId="5" xfId="0" applyFont="1" applyBorder="1" applyAlignment="1">
      <alignment horizontal="left" wrapText="1"/>
    </xf>
    <xf numFmtId="3" fontId="0" fillId="0" borderId="5" xfId="0" applyNumberFormat="1" applyBorder="1"/>
    <xf numFmtId="2" fontId="0" fillId="0" borderId="5" xfId="0" applyNumberFormat="1" applyBorder="1"/>
    <xf numFmtId="0" fontId="0" fillId="7" borderId="0" xfId="0" applyFill="1" applyAlignment="1">
      <alignment horizontal="left" wrapText="1"/>
    </xf>
    <xf numFmtId="0" fontId="2" fillId="7" borderId="5" xfId="0" applyFont="1" applyFill="1" applyBorder="1" applyAlignment="1">
      <alignment horizontal="left" wrapText="1"/>
    </xf>
    <xf numFmtId="0" fontId="3" fillId="7" borderId="0" xfId="0" applyFont="1" applyFill="1" applyAlignment="1">
      <alignment wrapText="1"/>
    </xf>
    <xf numFmtId="2" fontId="0" fillId="7" borderId="5" xfId="0" applyNumberFormat="1" applyFill="1" applyBorder="1"/>
    <xf numFmtId="0" fontId="3" fillId="0" borderId="7" xfId="0" applyFont="1" applyBorder="1" applyAlignment="1">
      <alignment wrapText="1"/>
    </xf>
    <xf numFmtId="0" fontId="3" fillId="7" borderId="7" xfId="0" applyFont="1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13" xfId="0" applyFill="1" applyBorder="1" applyAlignment="1">
      <alignment horizontal="center" vertical="center"/>
    </xf>
    <xf numFmtId="0" fontId="0" fillId="7" borderId="14" xfId="0" applyFill="1" applyBorder="1"/>
    <xf numFmtId="0" fontId="0" fillId="0" borderId="4" xfId="0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7" borderId="1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0" fillId="0" borderId="7" xfId="0" applyBorder="1"/>
    <xf numFmtId="0" fontId="2" fillId="7" borderId="0" xfId="0" applyFont="1" applyFill="1" applyAlignment="1">
      <alignment horizontal="left" wrapText="1"/>
    </xf>
    <xf numFmtId="0" fontId="6" fillId="0" borderId="2" xfId="0" applyFont="1" applyBorder="1" applyAlignment="1">
      <alignment horizontal="center" textRotation="180" wrapText="1"/>
    </xf>
    <xf numFmtId="0" fontId="7" fillId="0" borderId="0" xfId="0" applyFont="1"/>
    <xf numFmtId="0" fontId="8" fillId="0" borderId="0" xfId="0" applyFont="1"/>
    <xf numFmtId="0" fontId="6" fillId="0" borderId="7" xfId="0" applyFont="1" applyBorder="1" applyAlignment="1">
      <alignment horizontal="center" textRotation="180" wrapText="1"/>
    </xf>
    <xf numFmtId="0" fontId="9" fillId="0" borderId="0" xfId="0" applyFont="1" applyAlignment="1">
      <alignment textRotation="180" wrapText="1"/>
    </xf>
    <xf numFmtId="0" fontId="0" fillId="12" borderId="7" xfId="0" applyFill="1" applyBorder="1" applyAlignment="1">
      <alignment wrapText="1"/>
    </xf>
    <xf numFmtId="0" fontId="1" fillId="0" borderId="5" xfId="0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/>
    <xf numFmtId="0" fontId="0" fillId="0" borderId="20" xfId="0" applyBorder="1" applyAlignment="1">
      <alignment horizontal="center"/>
    </xf>
    <xf numFmtId="164" fontId="0" fillId="0" borderId="19" xfId="1" applyNumberFormat="1" applyFont="1" applyBorder="1"/>
    <xf numFmtId="164" fontId="0" fillId="0" borderId="20" xfId="1" applyNumberFormat="1" applyFont="1" applyBorder="1"/>
    <xf numFmtId="164" fontId="0" fillId="13" borderId="20" xfId="1" applyNumberFormat="1" applyFont="1" applyFill="1" applyBorder="1"/>
    <xf numFmtId="164" fontId="0" fillId="13" borderId="21" xfId="1" applyNumberFormat="1" applyFont="1" applyFill="1" applyBorder="1"/>
    <xf numFmtId="164" fontId="0" fillId="13" borderId="19" xfId="1" applyNumberFormat="1" applyFont="1" applyFill="1" applyBorder="1"/>
    <xf numFmtId="164" fontId="0" fillId="14" borderId="20" xfId="1" applyNumberFormat="1" applyFont="1" applyFill="1" applyBorder="1"/>
    <xf numFmtId="164" fontId="0" fillId="14" borderId="19" xfId="1" applyNumberFormat="1" applyFont="1" applyFill="1" applyBorder="1"/>
    <xf numFmtId="164" fontId="0" fillId="0" borderId="21" xfId="1" applyNumberFormat="1" applyFont="1" applyBorder="1"/>
    <xf numFmtId="164" fontId="0" fillId="0" borderId="19" xfId="1" applyNumberFormat="1" applyFont="1" applyFill="1" applyBorder="1"/>
    <xf numFmtId="0" fontId="0" fillId="0" borderId="23" xfId="0" applyBorder="1" applyAlignment="1">
      <alignment horizontal="center"/>
    </xf>
    <xf numFmtId="164" fontId="0" fillId="0" borderId="24" xfId="1" applyNumberFormat="1" applyFont="1" applyBorder="1"/>
    <xf numFmtId="164" fontId="0" fillId="14" borderId="23" xfId="1" applyNumberFormat="1" applyFont="1" applyFill="1" applyBorder="1"/>
    <xf numFmtId="164" fontId="0" fillId="14" borderId="24" xfId="1" applyNumberFormat="1" applyFont="1" applyFill="1" applyBorder="1"/>
    <xf numFmtId="164" fontId="0" fillId="0" borderId="23" xfId="1" applyNumberFormat="1" applyFont="1" applyBorder="1"/>
    <xf numFmtId="164" fontId="0" fillId="0" borderId="25" xfId="1" applyNumberFormat="1" applyFont="1" applyBorder="1"/>
    <xf numFmtId="164" fontId="0" fillId="0" borderId="24" xfId="1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3" fillId="0" borderId="0" xfId="0" applyFont="1" applyAlignment="1">
      <alignment horizontal="right" vertical="center"/>
    </xf>
    <xf numFmtId="0" fontId="12" fillId="16" borderId="26" xfId="0" applyFont="1" applyFill="1" applyBorder="1" applyAlignment="1">
      <alignment horizontal="centerContinuous" vertical="center"/>
    </xf>
    <xf numFmtId="0" fontId="12" fillId="16" borderId="28" xfId="0" applyFont="1" applyFill="1" applyBorder="1" applyAlignment="1">
      <alignment horizontal="centerContinuous" vertical="center"/>
    </xf>
    <xf numFmtId="0" fontId="12" fillId="16" borderId="27" xfId="0" applyFont="1" applyFill="1" applyBorder="1" applyAlignment="1">
      <alignment horizontal="centerContinuous" vertical="center"/>
    </xf>
    <xf numFmtId="0" fontId="6" fillId="14" borderId="26" xfId="0" applyFont="1" applyFill="1" applyBorder="1" applyAlignment="1">
      <alignment horizontal="centerContinuous"/>
    </xf>
    <xf numFmtId="0" fontId="6" fillId="14" borderId="27" xfId="0" applyFont="1" applyFill="1" applyBorder="1" applyAlignment="1">
      <alignment horizontal="centerContinuous"/>
    </xf>
    <xf numFmtId="0" fontId="6" fillId="13" borderId="26" xfId="0" applyFont="1" applyFill="1" applyBorder="1" applyAlignment="1">
      <alignment horizontal="centerContinuous"/>
    </xf>
    <xf numFmtId="0" fontId="6" fillId="13" borderId="28" xfId="0" applyFont="1" applyFill="1" applyBorder="1" applyAlignment="1">
      <alignment horizontal="centerContinuous"/>
    </xf>
    <xf numFmtId="0" fontId="6" fillId="13" borderId="27" xfId="0" applyFont="1" applyFill="1" applyBorder="1" applyAlignment="1">
      <alignment horizontal="centerContinuous"/>
    </xf>
    <xf numFmtId="0" fontId="2" fillId="18" borderId="32" xfId="0" applyFont="1" applyFill="1" applyBorder="1" applyAlignment="1">
      <alignment horizontal="center" vertical="center" wrapText="1"/>
    </xf>
    <xf numFmtId="0" fontId="2" fillId="18" borderId="33" xfId="0" applyFont="1" applyFill="1" applyBorder="1" applyAlignment="1">
      <alignment horizontal="center" vertical="center" wrapText="1"/>
    </xf>
    <xf numFmtId="0" fontId="2" fillId="18" borderId="34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15" borderId="32" xfId="0" applyFont="1" applyFill="1" applyBorder="1" applyAlignment="1">
      <alignment horizontal="center" vertical="center" wrapText="1"/>
    </xf>
    <xf numFmtId="0" fontId="2" fillId="15" borderId="33" xfId="0" applyFont="1" applyFill="1" applyBorder="1" applyAlignment="1">
      <alignment horizontal="center" vertical="center" wrapText="1"/>
    </xf>
    <xf numFmtId="0" fontId="2" fillId="15" borderId="34" xfId="0" applyFont="1" applyFill="1" applyBorder="1" applyAlignment="1">
      <alignment horizontal="center" vertical="center" wrapText="1"/>
    </xf>
    <xf numFmtId="0" fontId="6" fillId="14" borderId="28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/>
    </xf>
    <xf numFmtId="164" fontId="0" fillId="0" borderId="30" xfId="1" applyNumberFormat="1" applyFont="1" applyBorder="1"/>
    <xf numFmtId="164" fontId="0" fillId="0" borderId="22" xfId="1" applyNumberFormat="1" applyFont="1" applyBorder="1"/>
    <xf numFmtId="164" fontId="0" fillId="13" borderId="22" xfId="1" applyNumberFormat="1" applyFont="1" applyFill="1" applyBorder="1"/>
    <xf numFmtId="164" fontId="0" fillId="13" borderId="31" xfId="1" applyNumberFormat="1" applyFont="1" applyFill="1" applyBorder="1"/>
    <xf numFmtId="164" fontId="0" fillId="13" borderId="30" xfId="1" applyNumberFormat="1" applyFont="1" applyFill="1" applyBorder="1"/>
    <xf numFmtId="0" fontId="2" fillId="17" borderId="29" xfId="0" applyFont="1" applyFill="1" applyBorder="1" applyAlignment="1">
      <alignment horizontal="center" vertical="center"/>
    </xf>
    <xf numFmtId="0" fontId="2" fillId="17" borderId="32" xfId="0" applyFont="1" applyFill="1" applyBorder="1" applyAlignment="1">
      <alignment horizontal="center" vertic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0" fillId="15" borderId="5" xfId="0" applyFill="1" applyBorder="1"/>
    <xf numFmtId="0" fontId="1" fillId="15" borderId="5" xfId="0" applyFont="1" applyFill="1" applyBorder="1"/>
    <xf numFmtId="0" fontId="0" fillId="15" borderId="8" xfId="0" applyFill="1" applyBorder="1"/>
    <xf numFmtId="0" fontId="0" fillId="18" borderId="5" xfId="0" applyFill="1" applyBorder="1"/>
    <xf numFmtId="3" fontId="1" fillId="18" borderId="5" xfId="0" applyNumberFormat="1" applyFont="1" applyFill="1" applyBorder="1"/>
    <xf numFmtId="1" fontId="0" fillId="18" borderId="5" xfId="0" applyNumberFormat="1" applyFill="1" applyBorder="1"/>
    <xf numFmtId="2" fontId="3" fillId="18" borderId="5" xfId="0" applyNumberFormat="1" applyFont="1" applyFill="1" applyBorder="1"/>
    <xf numFmtId="0" fontId="0" fillId="18" borderId="8" xfId="0" applyFill="1" applyBorder="1"/>
    <xf numFmtId="2" fontId="1" fillId="18" borderId="5" xfId="0" applyNumberFormat="1" applyFont="1" applyFill="1" applyBorder="1"/>
    <xf numFmtId="0" fontId="0" fillId="18" borderId="5" xfId="0" applyFill="1" applyBorder="1" applyAlignment="1">
      <alignment horizontal="right" wrapText="1"/>
    </xf>
    <xf numFmtId="0" fontId="0" fillId="14" borderId="5" xfId="0" applyFill="1" applyBorder="1"/>
    <xf numFmtId="2" fontId="0" fillId="14" borderId="5" xfId="0" applyNumberFormat="1" applyFill="1" applyBorder="1"/>
    <xf numFmtId="0" fontId="0" fillId="14" borderId="8" xfId="0" applyFill="1" applyBorder="1"/>
    <xf numFmtId="2" fontId="1" fillId="14" borderId="5" xfId="0" applyNumberFormat="1" applyFont="1" applyFill="1" applyBorder="1"/>
    <xf numFmtId="0" fontId="0" fillId="13" borderId="5" xfId="0" applyFill="1" applyBorder="1"/>
    <xf numFmtId="2" fontId="1" fillId="13" borderId="5" xfId="0" applyNumberFormat="1" applyFont="1" applyFill="1" applyBorder="1"/>
    <xf numFmtId="0" fontId="0" fillId="13" borderId="8" xfId="0" applyFill="1" applyBorder="1"/>
    <xf numFmtId="0" fontId="0" fillId="13" borderId="0" xfId="0" applyFill="1"/>
    <xf numFmtId="0" fontId="0" fillId="13" borderId="7" xfId="0" applyFill="1" applyBorder="1"/>
    <xf numFmtId="164" fontId="0" fillId="0" borderId="0" xfId="1" applyNumberFormat="1" applyFont="1"/>
    <xf numFmtId="0" fontId="14" fillId="0" borderId="0" xfId="0" applyFont="1"/>
    <xf numFmtId="0" fontId="0" fillId="0" borderId="0" xfId="0" applyFont="1"/>
    <xf numFmtId="1" fontId="0" fillId="13" borderId="8" xfId="0" applyNumberFormat="1" applyFill="1" applyBorder="1"/>
    <xf numFmtId="1" fontId="0" fillId="13" borderId="0" xfId="0" applyNumberFormat="1" applyFill="1"/>
    <xf numFmtId="0" fontId="2" fillId="10" borderId="1" xfId="0" applyFont="1" applyFill="1" applyBorder="1" applyAlignment="1">
      <alignment horizontal="center" wrapText="1"/>
    </xf>
    <xf numFmtId="0" fontId="2" fillId="10" borderId="2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 vertical="center" textRotation="180" wrapText="1"/>
    </xf>
    <xf numFmtId="0" fontId="6" fillId="0" borderId="15" xfId="0" applyFont="1" applyBorder="1" applyAlignment="1">
      <alignment horizontal="center" vertical="center" textRotation="180" wrapText="1"/>
    </xf>
    <xf numFmtId="0" fontId="6" fillId="0" borderId="18" xfId="0" applyFont="1" applyBorder="1" applyAlignment="1">
      <alignment horizontal="center" vertical="center" textRotation="180" wrapText="1"/>
    </xf>
    <xf numFmtId="0" fontId="2" fillId="5" borderId="10" xfId="0" applyFont="1" applyFill="1" applyBorder="1" applyAlignment="1">
      <alignment horizontal="left" wrapText="1"/>
    </xf>
    <xf numFmtId="0" fontId="2" fillId="5" borderId="9" xfId="0" applyFont="1" applyFill="1" applyBorder="1" applyAlignment="1">
      <alignment horizontal="left" wrapText="1"/>
    </xf>
    <xf numFmtId="0" fontId="2" fillId="5" borderId="11" xfId="0" applyFont="1" applyFill="1" applyBorder="1" applyAlignment="1">
      <alignment horizontal="left" wrapText="1"/>
    </xf>
    <xf numFmtId="0" fontId="2" fillId="10" borderId="3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8" borderId="1" xfId="0" applyFont="1" applyFill="1" applyBorder="1" applyAlignment="1">
      <alignment horizontal="center" wrapText="1"/>
    </xf>
    <xf numFmtId="0" fontId="2" fillId="8" borderId="2" xfId="0" applyFont="1" applyFill="1" applyBorder="1" applyAlignment="1">
      <alignment horizontal="center" wrapText="1"/>
    </xf>
    <xf numFmtId="0" fontId="2" fillId="8" borderId="3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6" borderId="10" xfId="0" applyFont="1" applyFill="1" applyBorder="1" applyAlignment="1">
      <alignment horizontal="left" wrapText="1"/>
    </xf>
    <xf numFmtId="0" fontId="2" fillId="6" borderId="9" xfId="0" applyFont="1" applyFill="1" applyBorder="1" applyAlignment="1">
      <alignment horizontal="left" wrapText="1"/>
    </xf>
    <xf numFmtId="0" fontId="2" fillId="6" borderId="11" xfId="0" applyFont="1" applyFill="1" applyBorder="1" applyAlignment="1">
      <alignment horizontal="left" wrapText="1"/>
    </xf>
    <xf numFmtId="0" fontId="2" fillId="9" borderId="10" xfId="0" applyFont="1" applyFill="1" applyBorder="1" applyAlignment="1">
      <alignment horizontal="left" wrapText="1"/>
    </xf>
    <xf numFmtId="0" fontId="2" fillId="9" borderId="9" xfId="0" applyFont="1" applyFill="1" applyBorder="1" applyAlignment="1">
      <alignment horizontal="left" wrapText="1"/>
    </xf>
    <xf numFmtId="0" fontId="2" fillId="9" borderId="11" xfId="0" applyFont="1" applyFill="1" applyBorder="1" applyAlignment="1">
      <alignment horizontal="left" wrapText="1"/>
    </xf>
    <xf numFmtId="0" fontId="5" fillId="11" borderId="10" xfId="0" applyFont="1" applyFill="1" applyBorder="1" applyAlignment="1">
      <alignment horizontal="left" wrapText="1"/>
    </xf>
    <xf numFmtId="0" fontId="5" fillId="11" borderId="9" xfId="0" applyFont="1" applyFill="1" applyBorder="1" applyAlignment="1">
      <alignment horizontal="left" wrapText="1"/>
    </xf>
    <xf numFmtId="0" fontId="5" fillId="11" borderId="11" xfId="0" applyFont="1" applyFill="1" applyBorder="1" applyAlignment="1">
      <alignment horizontal="left" wrapText="1"/>
    </xf>
    <xf numFmtId="0" fontId="2" fillId="11" borderId="10" xfId="0" applyFont="1" applyFill="1" applyBorder="1" applyAlignment="1">
      <alignment horizontal="left" wrapText="1"/>
    </xf>
    <xf numFmtId="0" fontId="2" fillId="11" borderId="9" xfId="0" applyFont="1" applyFill="1" applyBorder="1" applyAlignment="1">
      <alignment horizontal="left" wrapText="1"/>
    </xf>
    <xf numFmtId="0" fontId="2" fillId="11" borderId="11" xfId="0" applyFont="1" applyFill="1" applyBorder="1" applyAlignment="1">
      <alignment horizontal="left" wrapText="1"/>
    </xf>
    <xf numFmtId="0" fontId="6" fillId="0" borderId="17" xfId="0" applyFont="1" applyBorder="1" applyAlignment="1">
      <alignment horizontal="center" vertical="center" textRotation="180" wrapText="1"/>
    </xf>
    <xf numFmtId="0" fontId="8" fillId="0" borderId="1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17" borderId="16" xfId="0" applyFont="1" applyFill="1" applyBorder="1" applyAlignment="1">
      <alignment horizontal="center" vertical="center" wrapText="1"/>
    </xf>
    <xf numFmtId="0" fontId="2" fillId="17" borderId="15" xfId="0" applyFont="1" applyFill="1" applyBorder="1" applyAlignment="1">
      <alignment horizontal="center" vertical="center" wrapText="1"/>
    </xf>
    <xf numFmtId="0" fontId="2" fillId="17" borderId="18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11" fillId="14" borderId="27" xfId="0" applyFont="1" applyFill="1" applyBorder="1" applyAlignment="1">
      <alignment horizontal="center" vertical="center" wrapText="1"/>
    </xf>
    <xf numFmtId="0" fontId="11" fillId="13" borderId="26" xfId="0" applyFont="1" applyFill="1" applyBorder="1" applyAlignment="1">
      <alignment horizontal="center" vertical="center" wrapText="1"/>
    </xf>
    <xf numFmtId="0" fontId="11" fillId="13" borderId="28" xfId="0" applyFont="1" applyFill="1" applyBorder="1" applyAlignment="1">
      <alignment horizontal="center" vertical="center" wrapText="1"/>
    </xf>
    <xf numFmtId="0" fontId="11" fillId="13" borderId="27" xfId="0" applyFont="1" applyFill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CC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orri Risinger" id="{AD8CC54B-1FC6-4B1E-82DF-9262A9463AAC}" userId="S::korisin1@wsc.edu::f03bfe6e-c9f7-4648-856b-7e84a3d2fc07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1" dT="2024-02-28T14:22:50.53" personId="{AD8CC54B-1FC6-4B1E-82DF-9262A9463AAC}" id="{F6751232-5CF2-4E3A-92C7-BCEA21394518}">
    <text>GEN 24-13 removed this minimum threshold.</text>
  </threadedComment>
  <threadedComment ref="F31" dT="2024-03-06T19:07:42.25" personId="{AD8CC54B-1FC6-4B1E-82DF-9262A9463AAC}" id="{726D4918-1FCA-44F3-8941-2637CCDA6F4F}" parentId="{F6751232-5CF2-4E3A-92C7-BCEA21394518}">
    <text>3/1/24 this was added back in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32" dT="2024-02-28T14:22:50.53" personId="{AD8CC54B-1FC6-4B1E-82DF-9262A9463AAC}" id="{95B88D0D-6432-4652-A4C8-99EF95FC95EE}">
    <text>GEN 24-13 removed this minimum threshold.</text>
  </threadedComment>
  <threadedComment ref="F32" dT="2024-03-06T19:07:42.25" personId="{AD8CC54B-1FC6-4B1E-82DF-9262A9463AAC}" id="{D1D0F68E-D49D-4EB6-AA46-F5E0A636B8AF}" parentId="{95B88D0D-6432-4652-A4C8-99EF95FC95EE}">
    <text>3/1/24 this was added back in</text>
  </threadedComment>
  <threadedComment ref="F32" dT="2024-03-06T19:10:41.81" personId="{AD8CC54B-1FC6-4B1E-82DF-9262A9463AAC}" id="{5259EAC0-BE74-4AD3-9107-66C9F1464A4C}" parentId="{95B88D0D-6432-4652-A4C8-99EF95FC95EE}">
    <text>THRESHOLDS
24-25 = -1500
25-26+ = 0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32" dT="2024-02-28T14:22:50.53" personId="{AD8CC54B-1FC6-4B1E-82DF-9262A9463AAC}" id="{A77B04D8-9776-4ED7-992D-26C496179F0D}">
    <text>GEN 24-13 removed this minimum threshold.</text>
  </threadedComment>
  <threadedComment ref="F32" dT="2024-03-06T19:07:42.25" personId="{AD8CC54B-1FC6-4B1E-82DF-9262A9463AAC}" id="{0D7836C5-908E-49EF-9498-D282D9508E35}" parentId="{A77B04D8-9776-4ED7-992D-26C496179F0D}">
    <text>3/1/24 this was added back in</text>
  </threadedComment>
  <threadedComment ref="F32" dT="2024-03-06T19:10:41.81" personId="{AD8CC54B-1FC6-4B1E-82DF-9262A9463AAC}" id="{BE2144FA-6B11-4746-8D20-FD3C3E0B7156}" parentId="{A77B04D8-9776-4ED7-992D-26C496179F0D}">
    <text>THRESHOLDS
24-25 = -1500
25-26+ = 0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F32" dT="2024-02-28T14:22:50.53" personId="{AD8CC54B-1FC6-4B1E-82DF-9262A9463AAC}" id="{223CBE7E-E424-4CE8-87B8-E859FC1CEEF6}">
    <text>GEN 24-13 removed this minimum threshold.</text>
  </threadedComment>
  <threadedComment ref="F32" dT="2024-03-06T19:07:42.25" personId="{AD8CC54B-1FC6-4B1E-82DF-9262A9463AAC}" id="{52A877D6-FEA4-4040-9747-6683414B4D4F}" parentId="{223CBE7E-E424-4CE8-87B8-E859FC1CEEF6}">
    <text>3/1/24 this was added back in</text>
  </threadedComment>
  <threadedComment ref="F32" dT="2024-03-06T19:10:41.81" personId="{AD8CC54B-1FC6-4B1E-82DF-9262A9463AAC}" id="{A4F44264-F6D8-455D-89CA-0B2B027458B7}" parentId="{223CBE7E-E424-4CE8-87B8-E859FC1CEEF6}">
    <text>THRESHOLDS
24-25 = -1500
25-26+ = 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219FC-7A43-4055-B8A2-CCF14CBD8AF8}">
  <sheetPr>
    <pageSetUpPr fitToPage="1"/>
  </sheetPr>
  <dimension ref="A1:Q49"/>
  <sheetViews>
    <sheetView topLeftCell="A25" zoomScaleNormal="100" workbookViewId="0">
      <selection activeCell="F31" sqref="F31"/>
    </sheetView>
  </sheetViews>
  <sheetFormatPr defaultRowHeight="14.4" x14ac:dyDescent="0.3"/>
  <cols>
    <col min="1" max="1" width="3.6640625" style="39" customWidth="1"/>
    <col min="2" max="2" width="45.6640625" style="1" customWidth="1"/>
    <col min="3" max="3" width="3.6640625" style="3" customWidth="1"/>
    <col min="4" max="4" width="9.33203125" customWidth="1"/>
    <col min="5" max="5" width="3.6640625" style="3" customWidth="1"/>
    <col min="6" max="6" width="45.6640625" customWidth="1"/>
    <col min="7" max="7" width="3.6640625" customWidth="1"/>
    <col min="8" max="8" width="9.33203125" customWidth="1"/>
    <col min="9" max="9" width="3.6640625" style="3" customWidth="1"/>
    <col min="10" max="10" width="45.6640625" customWidth="1"/>
    <col min="11" max="11" width="3.6640625" customWidth="1"/>
    <col min="12" max="12" width="9.33203125" customWidth="1"/>
    <col min="13" max="13" width="3.6640625" style="3" customWidth="1"/>
    <col min="14" max="14" width="45.6640625" customWidth="1"/>
    <col min="15" max="15" width="3.6640625" customWidth="1"/>
    <col min="16" max="16" width="9.33203125" customWidth="1"/>
    <col min="17" max="17" width="9.33203125" style="49" customWidth="1"/>
  </cols>
  <sheetData>
    <row r="1" spans="1:17" s="47" customFormat="1" ht="46.2" x14ac:dyDescent="0.85">
      <c r="A1" s="160" t="s">
        <v>0</v>
      </c>
      <c r="B1" s="161"/>
      <c r="C1" s="161"/>
      <c r="D1" s="161"/>
      <c r="E1" s="161"/>
      <c r="F1" s="161"/>
      <c r="G1" s="161"/>
      <c r="H1" s="162"/>
      <c r="I1" s="163" t="s">
        <v>1</v>
      </c>
      <c r="J1" s="164"/>
      <c r="K1" s="164"/>
      <c r="L1" s="165"/>
      <c r="M1" s="163" t="s">
        <v>2</v>
      </c>
      <c r="N1" s="164"/>
      <c r="O1" s="164"/>
      <c r="P1" s="165"/>
      <c r="Q1" s="45"/>
    </row>
    <row r="2" spans="1:17" s="46" customFormat="1" ht="26.4" thickBot="1" x14ac:dyDescent="0.55000000000000004">
      <c r="A2" s="166" t="s">
        <v>74</v>
      </c>
      <c r="B2" s="167"/>
      <c r="C2" s="167"/>
      <c r="D2" s="167"/>
      <c r="E2" s="167"/>
      <c r="F2" s="167"/>
      <c r="G2" s="167"/>
      <c r="H2" s="168"/>
      <c r="I2" s="169" t="s">
        <v>4</v>
      </c>
      <c r="J2" s="170"/>
      <c r="K2" s="170"/>
      <c r="L2" s="171"/>
      <c r="M2" s="169" t="s">
        <v>3</v>
      </c>
      <c r="N2" s="170"/>
      <c r="O2" s="170"/>
      <c r="P2" s="171"/>
      <c r="Q2" s="48"/>
    </row>
    <row r="3" spans="1:17" s="2" customFormat="1" ht="15" customHeight="1" x14ac:dyDescent="0.3">
      <c r="A3" s="144" t="s">
        <v>34</v>
      </c>
      <c r="B3" s="145"/>
      <c r="C3" s="145"/>
      <c r="D3" s="146"/>
      <c r="E3" s="138" t="s">
        <v>47</v>
      </c>
      <c r="F3" s="139"/>
      <c r="G3" s="139"/>
      <c r="H3" s="140"/>
      <c r="I3" s="141" t="s">
        <v>47</v>
      </c>
      <c r="J3" s="142"/>
      <c r="K3" s="142"/>
      <c r="L3" s="143"/>
      <c r="M3" s="126" t="s">
        <v>47</v>
      </c>
      <c r="N3" s="127"/>
      <c r="O3" s="127"/>
      <c r="P3" s="134"/>
      <c r="Q3" s="128" t="s">
        <v>147</v>
      </c>
    </row>
    <row r="4" spans="1:17" x14ac:dyDescent="0.3">
      <c r="A4" s="131" t="s">
        <v>5</v>
      </c>
      <c r="B4" s="132"/>
      <c r="C4" s="132"/>
      <c r="D4" s="133"/>
      <c r="E4" s="147" t="s">
        <v>56</v>
      </c>
      <c r="F4" s="148"/>
      <c r="G4" s="148"/>
      <c r="H4" s="149"/>
      <c r="I4" s="150" t="s">
        <v>80</v>
      </c>
      <c r="J4" s="151"/>
      <c r="K4" s="151"/>
      <c r="L4" s="152"/>
      <c r="M4" s="156" t="s">
        <v>80</v>
      </c>
      <c r="N4" s="157"/>
      <c r="O4" s="157"/>
      <c r="P4" s="158"/>
      <c r="Q4" s="129"/>
    </row>
    <row r="5" spans="1:17" x14ac:dyDescent="0.3">
      <c r="A5" s="34" t="s">
        <v>12</v>
      </c>
      <c r="B5" s="1" t="s">
        <v>8</v>
      </c>
      <c r="C5" s="4" t="s">
        <v>15</v>
      </c>
      <c r="D5" s="5"/>
      <c r="E5" s="34" t="s">
        <v>12</v>
      </c>
      <c r="F5" s="1" t="s">
        <v>50</v>
      </c>
      <c r="G5" s="4" t="s">
        <v>15</v>
      </c>
      <c r="H5" s="5"/>
      <c r="I5" s="34" t="s">
        <v>12</v>
      </c>
      <c r="J5" s="1" t="s">
        <v>75</v>
      </c>
      <c r="K5" s="4" t="s">
        <v>15</v>
      </c>
      <c r="L5" s="5"/>
      <c r="M5" s="34" t="s">
        <v>12</v>
      </c>
      <c r="N5" s="1" t="s">
        <v>75</v>
      </c>
      <c r="O5" s="4" t="s">
        <v>15</v>
      </c>
      <c r="P5" s="5"/>
      <c r="Q5" s="129"/>
    </row>
    <row r="6" spans="1:17" ht="28.8" x14ac:dyDescent="0.3">
      <c r="A6" s="34" t="s">
        <v>13</v>
      </c>
      <c r="B6" s="1" t="s">
        <v>9</v>
      </c>
      <c r="C6" s="3" t="s">
        <v>15</v>
      </c>
      <c r="D6" s="5"/>
      <c r="E6" s="34" t="s">
        <v>13</v>
      </c>
      <c r="F6" s="1" t="s">
        <v>51</v>
      </c>
      <c r="G6" s="3" t="s">
        <v>15</v>
      </c>
      <c r="H6" s="5"/>
      <c r="I6" s="34" t="s">
        <v>13</v>
      </c>
      <c r="J6" s="1" t="s">
        <v>76</v>
      </c>
      <c r="K6" s="3" t="s">
        <v>15</v>
      </c>
      <c r="L6" s="5"/>
      <c r="M6" s="34" t="s">
        <v>13</v>
      </c>
      <c r="N6" s="1" t="s">
        <v>76</v>
      </c>
      <c r="O6" s="3" t="s">
        <v>15</v>
      </c>
      <c r="P6" s="5"/>
      <c r="Q6" s="129"/>
    </row>
    <row r="7" spans="1:17" x14ac:dyDescent="0.3">
      <c r="A7" s="34" t="s">
        <v>6</v>
      </c>
      <c r="B7" s="1" t="s">
        <v>52</v>
      </c>
      <c r="C7" s="3" t="s">
        <v>15</v>
      </c>
      <c r="D7" s="5"/>
      <c r="E7" s="34" t="s">
        <v>6</v>
      </c>
      <c r="F7" s="1" t="s">
        <v>113</v>
      </c>
      <c r="G7" s="3" t="s">
        <v>15</v>
      </c>
      <c r="H7" s="5"/>
      <c r="I7" s="34" t="s">
        <v>6</v>
      </c>
      <c r="J7" s="1" t="s">
        <v>114</v>
      </c>
      <c r="K7" s="3" t="s">
        <v>15</v>
      </c>
      <c r="L7" s="5"/>
      <c r="M7" s="34" t="s">
        <v>6</v>
      </c>
      <c r="N7" s="1" t="s">
        <v>114</v>
      </c>
      <c r="O7" s="3" t="s">
        <v>15</v>
      </c>
      <c r="P7" s="5"/>
      <c r="Q7" s="129"/>
    </row>
    <row r="8" spans="1:17" ht="43.2" x14ac:dyDescent="0.3">
      <c r="A8" s="34" t="s">
        <v>14</v>
      </c>
      <c r="B8" s="1" t="s">
        <v>10</v>
      </c>
      <c r="C8" s="3" t="s">
        <v>15</v>
      </c>
      <c r="D8" s="5"/>
      <c r="E8" s="34" t="s">
        <v>14</v>
      </c>
      <c r="F8" s="1" t="s">
        <v>53</v>
      </c>
      <c r="G8" s="3" t="s">
        <v>15</v>
      </c>
      <c r="H8" s="5"/>
      <c r="I8" s="34" t="s">
        <v>14</v>
      </c>
      <c r="J8" s="1" t="s">
        <v>77</v>
      </c>
      <c r="K8" s="3" t="s">
        <v>15</v>
      </c>
      <c r="L8" s="5"/>
      <c r="M8" s="34" t="s">
        <v>14</v>
      </c>
      <c r="N8" s="1" t="s">
        <v>77</v>
      </c>
      <c r="O8" s="3" t="s">
        <v>15</v>
      </c>
      <c r="P8" s="5"/>
      <c r="Q8" s="129"/>
    </row>
    <row r="9" spans="1:17" ht="43.2" x14ac:dyDescent="0.3">
      <c r="A9" s="34" t="s">
        <v>7</v>
      </c>
      <c r="B9" s="1" t="s">
        <v>11</v>
      </c>
      <c r="C9" s="3" t="s">
        <v>15</v>
      </c>
      <c r="D9" s="5"/>
      <c r="E9" s="34" t="s">
        <v>7</v>
      </c>
      <c r="F9" s="1" t="s">
        <v>54</v>
      </c>
      <c r="G9" s="3" t="s">
        <v>15</v>
      </c>
      <c r="H9" s="5"/>
      <c r="I9" s="34" t="s">
        <v>7</v>
      </c>
      <c r="J9" s="1" t="s">
        <v>148</v>
      </c>
      <c r="K9" s="3" t="s">
        <v>15</v>
      </c>
      <c r="L9" s="5"/>
      <c r="M9" s="34" t="s">
        <v>7</v>
      </c>
      <c r="N9" s="1" t="s">
        <v>78</v>
      </c>
      <c r="O9" s="3" t="s">
        <v>15</v>
      </c>
      <c r="P9" s="5"/>
      <c r="Q9" s="129"/>
    </row>
    <row r="10" spans="1:17" ht="28.8" x14ac:dyDescent="0.3">
      <c r="A10" s="34">
        <v>1</v>
      </c>
      <c r="B10" s="1" t="s">
        <v>17</v>
      </c>
      <c r="C10" s="3" t="s">
        <v>16</v>
      </c>
      <c r="D10" s="5"/>
      <c r="E10" s="34">
        <v>20</v>
      </c>
      <c r="F10" s="1" t="s">
        <v>55</v>
      </c>
      <c r="G10" s="3" t="s">
        <v>16</v>
      </c>
      <c r="H10" s="5"/>
      <c r="I10" s="34">
        <v>1</v>
      </c>
      <c r="J10" s="1" t="s">
        <v>79</v>
      </c>
      <c r="K10" s="3" t="s">
        <v>16</v>
      </c>
      <c r="L10" s="5"/>
      <c r="M10" s="34">
        <v>1</v>
      </c>
      <c r="N10" s="1" t="s">
        <v>79</v>
      </c>
      <c r="O10" s="3" t="s">
        <v>16</v>
      </c>
      <c r="P10" s="5"/>
      <c r="Q10" s="129"/>
    </row>
    <row r="11" spans="1:17" ht="15" customHeight="1" x14ac:dyDescent="0.3">
      <c r="A11" s="131" t="s">
        <v>18</v>
      </c>
      <c r="B11" s="132"/>
      <c r="C11" s="132"/>
      <c r="D11" s="133"/>
      <c r="E11" s="147" t="s">
        <v>57</v>
      </c>
      <c r="F11" s="148"/>
      <c r="G11" s="148"/>
      <c r="H11" s="149"/>
      <c r="I11" s="150" t="s">
        <v>81</v>
      </c>
      <c r="J11" s="151"/>
      <c r="K11" s="151"/>
      <c r="L11" s="152"/>
      <c r="M11" s="156" t="s">
        <v>81</v>
      </c>
      <c r="N11" s="157"/>
      <c r="O11" s="157"/>
      <c r="P11" s="158"/>
      <c r="Q11" s="129"/>
    </row>
    <row r="12" spans="1:17" ht="28.8" x14ac:dyDescent="0.3">
      <c r="A12" s="34" t="s">
        <v>21</v>
      </c>
      <c r="B12" s="1" t="s">
        <v>22</v>
      </c>
      <c r="C12" s="4"/>
      <c r="D12" s="5"/>
      <c r="E12" s="34" t="s">
        <v>21</v>
      </c>
      <c r="F12" s="1" t="s">
        <v>115</v>
      </c>
      <c r="G12" s="4"/>
      <c r="H12" s="5"/>
      <c r="I12" s="34" t="s">
        <v>21</v>
      </c>
      <c r="J12" s="1" t="s">
        <v>116</v>
      </c>
      <c r="K12" s="4"/>
      <c r="L12" s="5"/>
      <c r="M12" s="34" t="s">
        <v>21</v>
      </c>
      <c r="N12" s="1" t="s">
        <v>116</v>
      </c>
      <c r="O12" s="4"/>
      <c r="P12" s="5"/>
      <c r="Q12" s="129"/>
    </row>
    <row r="13" spans="1:17" x14ac:dyDescent="0.3">
      <c r="A13" s="34" t="s">
        <v>19</v>
      </c>
      <c r="B13" s="1" t="s">
        <v>23</v>
      </c>
      <c r="C13" s="3" t="s">
        <v>15</v>
      </c>
      <c r="D13" s="5"/>
      <c r="E13" s="34" t="s">
        <v>19</v>
      </c>
      <c r="F13" s="1" t="s">
        <v>58</v>
      </c>
      <c r="G13" s="3" t="s">
        <v>15</v>
      </c>
      <c r="H13" s="5"/>
      <c r="I13" s="34" t="s">
        <v>19</v>
      </c>
      <c r="J13" s="1" t="s">
        <v>82</v>
      </c>
      <c r="K13" s="3" t="s">
        <v>15</v>
      </c>
      <c r="L13" s="5"/>
      <c r="M13" s="34" t="s">
        <v>19</v>
      </c>
      <c r="N13" s="1" t="s">
        <v>82</v>
      </c>
      <c r="O13" s="3" t="s">
        <v>15</v>
      </c>
      <c r="P13" s="5"/>
      <c r="Q13" s="129"/>
    </row>
    <row r="14" spans="1:17" x14ac:dyDescent="0.3">
      <c r="A14" s="34" t="s">
        <v>20</v>
      </c>
      <c r="B14" s="1" t="s">
        <v>24</v>
      </c>
      <c r="C14" s="3" t="s">
        <v>15</v>
      </c>
      <c r="D14" s="5"/>
      <c r="E14" s="34" t="s">
        <v>20</v>
      </c>
      <c r="F14" s="1" t="s">
        <v>59</v>
      </c>
      <c r="G14" s="3" t="s">
        <v>15</v>
      </c>
      <c r="H14" s="5"/>
      <c r="I14" s="34" t="s">
        <v>20</v>
      </c>
      <c r="J14" s="1" t="s">
        <v>83</v>
      </c>
      <c r="K14" s="3" t="s">
        <v>15</v>
      </c>
      <c r="L14" s="5"/>
      <c r="M14" s="34" t="s">
        <v>20</v>
      </c>
      <c r="N14" s="1" t="s">
        <v>83</v>
      </c>
      <c r="O14" s="3" t="s">
        <v>15</v>
      </c>
      <c r="P14" s="5"/>
      <c r="Q14" s="129"/>
    </row>
    <row r="15" spans="1:17" ht="28.8" x14ac:dyDescent="0.3">
      <c r="A15" s="34">
        <v>2</v>
      </c>
      <c r="B15" s="1" t="s">
        <v>25</v>
      </c>
      <c r="C15" s="3" t="s">
        <v>16</v>
      </c>
      <c r="D15" s="5"/>
      <c r="E15" s="34">
        <v>21</v>
      </c>
      <c r="F15" s="1" t="s">
        <v>60</v>
      </c>
      <c r="G15" s="3" t="s">
        <v>16</v>
      </c>
      <c r="H15" s="5"/>
      <c r="I15" s="34">
        <v>2</v>
      </c>
      <c r="J15" s="1" t="s">
        <v>84</v>
      </c>
      <c r="K15" s="3" t="s">
        <v>16</v>
      </c>
      <c r="L15" s="5"/>
      <c r="M15" s="34">
        <v>2</v>
      </c>
      <c r="N15" s="1" t="s">
        <v>84</v>
      </c>
      <c r="O15" s="3" t="s">
        <v>16</v>
      </c>
      <c r="P15" s="5"/>
      <c r="Q15" s="129"/>
    </row>
    <row r="16" spans="1:17" ht="72.599999999999994" thickBot="1" x14ac:dyDescent="0.35">
      <c r="A16" s="34">
        <v>3</v>
      </c>
      <c r="B16" s="1" t="s">
        <v>26</v>
      </c>
      <c r="C16" s="3" t="s">
        <v>16</v>
      </c>
      <c r="D16" s="5"/>
      <c r="E16" s="34">
        <v>22</v>
      </c>
      <c r="F16" s="1" t="s">
        <v>61</v>
      </c>
      <c r="G16" s="3" t="s">
        <v>16</v>
      </c>
      <c r="H16" s="5"/>
      <c r="I16" s="34">
        <v>3</v>
      </c>
      <c r="J16" s="1" t="s">
        <v>85</v>
      </c>
      <c r="K16" s="3" t="s">
        <v>16</v>
      </c>
      <c r="L16" s="5"/>
      <c r="M16" s="34">
        <v>3</v>
      </c>
      <c r="N16" s="1" t="s">
        <v>85</v>
      </c>
      <c r="O16" s="3" t="s">
        <v>16</v>
      </c>
      <c r="P16" s="5"/>
      <c r="Q16" s="159"/>
    </row>
    <row r="17" spans="1:17" ht="15" customHeight="1" x14ac:dyDescent="0.3">
      <c r="A17" s="131" t="s">
        <v>27</v>
      </c>
      <c r="B17" s="132"/>
      <c r="C17" s="132"/>
      <c r="D17" s="133"/>
      <c r="E17" s="147" t="s">
        <v>62</v>
      </c>
      <c r="F17" s="148"/>
      <c r="G17" s="148"/>
      <c r="H17" s="149"/>
      <c r="I17" s="150" t="s">
        <v>86</v>
      </c>
      <c r="J17" s="151"/>
      <c r="K17" s="151"/>
      <c r="L17" s="152"/>
      <c r="M17" s="156" t="s">
        <v>86</v>
      </c>
      <c r="N17" s="157"/>
      <c r="O17" s="157"/>
      <c r="P17" s="158"/>
      <c r="Q17" s="128" t="s">
        <v>146</v>
      </c>
    </row>
    <row r="18" spans="1:17" ht="28.8" x14ac:dyDescent="0.3">
      <c r="A18" s="34">
        <v>4</v>
      </c>
      <c r="B18" s="1" t="s">
        <v>28</v>
      </c>
      <c r="C18" s="4"/>
      <c r="D18" s="5"/>
      <c r="E18" s="34">
        <v>23</v>
      </c>
      <c r="F18" s="1" t="s">
        <v>63</v>
      </c>
      <c r="G18" s="4"/>
      <c r="H18" s="5"/>
      <c r="I18" s="34">
        <v>4</v>
      </c>
      <c r="J18" s="1" t="s">
        <v>87</v>
      </c>
      <c r="K18" s="4"/>
      <c r="L18" s="5"/>
      <c r="M18" s="34">
        <v>4</v>
      </c>
      <c r="N18" s="1" t="s">
        <v>87</v>
      </c>
      <c r="O18" s="4"/>
      <c r="P18" s="5"/>
      <c r="Q18" s="129"/>
    </row>
    <row r="19" spans="1:17" x14ac:dyDescent="0.3">
      <c r="A19" s="34">
        <v>5</v>
      </c>
      <c r="B19" s="1" t="s">
        <v>89</v>
      </c>
      <c r="C19" s="4"/>
      <c r="D19" s="6"/>
      <c r="E19" s="34">
        <v>24</v>
      </c>
      <c r="F19" s="1" t="s">
        <v>89</v>
      </c>
      <c r="G19" s="4"/>
      <c r="H19" s="6"/>
      <c r="I19" s="34">
        <v>5</v>
      </c>
      <c r="J19" s="1" t="s">
        <v>88</v>
      </c>
      <c r="K19" s="4"/>
      <c r="L19" s="6"/>
      <c r="M19" s="34">
        <v>5</v>
      </c>
      <c r="N19" s="1" t="s">
        <v>117</v>
      </c>
      <c r="O19" s="4"/>
      <c r="P19" s="6"/>
      <c r="Q19" s="129"/>
    </row>
    <row r="20" spans="1:17" ht="28.8" x14ac:dyDescent="0.3">
      <c r="A20" s="34" t="s">
        <v>12</v>
      </c>
      <c r="B20" s="1" t="s">
        <v>92</v>
      </c>
      <c r="C20" s="3" t="s">
        <v>15</v>
      </c>
      <c r="D20" s="5"/>
      <c r="E20" s="34" t="s">
        <v>12</v>
      </c>
      <c r="F20" s="1" t="s">
        <v>92</v>
      </c>
      <c r="G20" s="3" t="s">
        <v>15</v>
      </c>
      <c r="H20" s="5"/>
      <c r="I20" s="34" t="s">
        <v>12</v>
      </c>
      <c r="J20" s="1" t="s">
        <v>90</v>
      </c>
      <c r="K20" s="3" t="s">
        <v>15</v>
      </c>
      <c r="L20" s="5"/>
      <c r="M20" s="34" t="s">
        <v>12</v>
      </c>
      <c r="N20" s="1" t="s">
        <v>118</v>
      </c>
      <c r="O20" s="3" t="s">
        <v>15</v>
      </c>
      <c r="P20" s="5"/>
      <c r="Q20" s="129"/>
    </row>
    <row r="21" spans="1:17" ht="28.8" x14ac:dyDescent="0.3">
      <c r="A21" s="34" t="s">
        <v>13</v>
      </c>
      <c r="B21" s="1" t="s">
        <v>93</v>
      </c>
      <c r="C21" s="3" t="s">
        <v>15</v>
      </c>
      <c r="D21" s="5"/>
      <c r="E21" s="34" t="s">
        <v>13</v>
      </c>
      <c r="F21" s="1" t="s">
        <v>93</v>
      </c>
      <c r="G21" s="3" t="s">
        <v>15</v>
      </c>
      <c r="H21" s="5"/>
      <c r="I21" s="34" t="s">
        <v>13</v>
      </c>
      <c r="J21" s="1" t="s">
        <v>91</v>
      </c>
      <c r="K21" s="3" t="s">
        <v>15</v>
      </c>
      <c r="L21" s="5"/>
      <c r="M21" s="34" t="s">
        <v>13</v>
      </c>
      <c r="N21" s="1" t="s">
        <v>119</v>
      </c>
      <c r="O21" s="3" t="s">
        <v>15</v>
      </c>
      <c r="P21" s="5"/>
      <c r="Q21" s="129"/>
    </row>
    <row r="22" spans="1:17" ht="86.4" x14ac:dyDescent="0.3">
      <c r="A22" s="34">
        <v>6</v>
      </c>
      <c r="B22" s="1" t="s">
        <v>95</v>
      </c>
      <c r="C22" s="3" t="s">
        <v>15</v>
      </c>
      <c r="D22" s="5"/>
      <c r="E22" s="34">
        <v>25</v>
      </c>
      <c r="F22" s="1" t="s">
        <v>94</v>
      </c>
      <c r="G22" s="3" t="s">
        <v>15</v>
      </c>
      <c r="H22" s="16">
        <v>9410</v>
      </c>
      <c r="I22" s="34">
        <v>6</v>
      </c>
      <c r="J22" s="1" t="s">
        <v>96</v>
      </c>
      <c r="K22" s="3" t="s">
        <v>15</v>
      </c>
      <c r="L22" s="23"/>
      <c r="M22" s="34">
        <v>6</v>
      </c>
      <c r="N22" s="1" t="s">
        <v>120</v>
      </c>
      <c r="O22" s="3" t="s">
        <v>15</v>
      </c>
      <c r="P22" s="23"/>
      <c r="Q22" s="129"/>
    </row>
    <row r="23" spans="1:17" ht="144" x14ac:dyDescent="0.3">
      <c r="A23" s="34">
        <v>7</v>
      </c>
      <c r="B23" s="1" t="s">
        <v>122</v>
      </c>
      <c r="C23" s="3" t="s">
        <v>15</v>
      </c>
      <c r="D23" s="5"/>
      <c r="E23" s="40"/>
      <c r="F23" s="17"/>
      <c r="G23" s="17"/>
      <c r="H23" s="9"/>
      <c r="I23" s="34">
        <v>7</v>
      </c>
      <c r="J23" s="1" t="s">
        <v>121</v>
      </c>
      <c r="K23" s="3" t="s">
        <v>15</v>
      </c>
      <c r="L23" s="5"/>
      <c r="M23" s="34">
        <v>7</v>
      </c>
      <c r="N23" s="1" t="s">
        <v>124</v>
      </c>
      <c r="O23" s="3" t="s">
        <v>15</v>
      </c>
      <c r="P23" s="5"/>
      <c r="Q23" s="129"/>
    </row>
    <row r="24" spans="1:17" ht="72" x14ac:dyDescent="0.3">
      <c r="A24" s="35"/>
      <c r="B24" s="7"/>
      <c r="C24" s="8"/>
      <c r="D24" s="9"/>
      <c r="E24" s="34">
        <v>26</v>
      </c>
      <c r="F24" s="1" t="s">
        <v>123</v>
      </c>
      <c r="G24" s="3" t="s">
        <v>15</v>
      </c>
      <c r="H24" s="5"/>
      <c r="I24" s="35"/>
      <c r="J24" s="7"/>
      <c r="K24" s="8"/>
      <c r="L24" s="9"/>
      <c r="M24" s="35"/>
      <c r="N24" s="7"/>
      <c r="O24" s="8"/>
      <c r="P24" s="9"/>
      <c r="Q24" s="129"/>
    </row>
    <row r="25" spans="1:17" ht="29.4" thickBot="1" x14ac:dyDescent="0.35">
      <c r="A25" s="34">
        <v>8</v>
      </c>
      <c r="B25" s="1" t="s">
        <v>29</v>
      </c>
      <c r="C25" s="3" t="s">
        <v>16</v>
      </c>
      <c r="D25" s="5"/>
      <c r="E25" s="34">
        <v>27</v>
      </c>
      <c r="F25" s="1" t="s">
        <v>64</v>
      </c>
      <c r="G25" s="3" t="s">
        <v>16</v>
      </c>
      <c r="H25" s="5"/>
      <c r="I25" s="34">
        <v>8</v>
      </c>
      <c r="J25" s="1" t="s">
        <v>97</v>
      </c>
      <c r="K25" s="3" t="s">
        <v>16</v>
      </c>
      <c r="L25" s="5"/>
      <c r="M25" s="34">
        <v>8</v>
      </c>
      <c r="N25" s="1" t="s">
        <v>97</v>
      </c>
      <c r="O25" s="3" t="s">
        <v>16</v>
      </c>
      <c r="P25" s="5"/>
      <c r="Q25" s="129"/>
    </row>
    <row r="26" spans="1:17" ht="15" customHeight="1" x14ac:dyDescent="0.3">
      <c r="A26" s="131" t="s">
        <v>125</v>
      </c>
      <c r="B26" s="132"/>
      <c r="C26" s="132"/>
      <c r="D26" s="133"/>
      <c r="E26" s="147" t="s">
        <v>126</v>
      </c>
      <c r="F26" s="148"/>
      <c r="G26" s="148"/>
      <c r="H26" s="149"/>
      <c r="I26" s="150" t="s">
        <v>127</v>
      </c>
      <c r="J26" s="151"/>
      <c r="K26" s="151"/>
      <c r="L26" s="152"/>
      <c r="M26" s="153" t="s">
        <v>128</v>
      </c>
      <c r="N26" s="154"/>
      <c r="O26" s="154"/>
      <c r="P26" s="155"/>
      <c r="Q26" s="128" t="s">
        <v>145</v>
      </c>
    </row>
    <row r="27" spans="1:17" x14ac:dyDescent="0.3">
      <c r="A27" s="34"/>
      <c r="B27" s="1" t="s">
        <v>30</v>
      </c>
      <c r="C27" s="4"/>
      <c r="D27" s="5"/>
      <c r="E27" s="34"/>
      <c r="F27" s="1" t="s">
        <v>65</v>
      </c>
      <c r="G27" s="4"/>
      <c r="H27" s="5"/>
      <c r="I27" s="34"/>
      <c r="J27" s="1" t="s">
        <v>98</v>
      </c>
      <c r="K27" s="4"/>
      <c r="L27" s="5"/>
      <c r="M27" s="34"/>
      <c r="N27" s="1" t="s">
        <v>98</v>
      </c>
      <c r="O27" s="4"/>
      <c r="P27" s="5"/>
      <c r="Q27" s="129"/>
    </row>
    <row r="28" spans="1:17" ht="28.8" x14ac:dyDescent="0.3">
      <c r="A28" s="34"/>
      <c r="B28" s="1" t="s">
        <v>31</v>
      </c>
      <c r="C28" s="3" t="s">
        <v>33</v>
      </c>
      <c r="D28" s="5"/>
      <c r="E28" s="34"/>
      <c r="F28" s="1" t="s">
        <v>66</v>
      </c>
      <c r="G28" s="3" t="s">
        <v>33</v>
      </c>
      <c r="H28" s="5"/>
      <c r="I28" s="34"/>
      <c r="J28" s="1" t="s">
        <v>99</v>
      </c>
      <c r="K28" s="3" t="s">
        <v>33</v>
      </c>
      <c r="L28" s="5"/>
      <c r="M28" s="34"/>
      <c r="N28" s="1" t="s">
        <v>99</v>
      </c>
      <c r="O28" s="3" t="s">
        <v>33</v>
      </c>
      <c r="P28" s="5"/>
      <c r="Q28" s="129"/>
    </row>
    <row r="29" spans="1:17" ht="28.8" x14ac:dyDescent="0.3">
      <c r="A29" s="34">
        <v>9</v>
      </c>
      <c r="B29" s="1" t="s">
        <v>32</v>
      </c>
      <c r="C29" s="3" t="s">
        <v>16</v>
      </c>
      <c r="D29" s="5"/>
      <c r="E29" s="34">
        <v>28</v>
      </c>
      <c r="F29" s="1" t="s">
        <v>67</v>
      </c>
      <c r="G29" s="3" t="s">
        <v>16</v>
      </c>
      <c r="H29" s="5"/>
      <c r="I29" s="34">
        <v>9</v>
      </c>
      <c r="J29" s="1" t="s">
        <v>100</v>
      </c>
      <c r="K29" s="3" t="s">
        <v>16</v>
      </c>
      <c r="L29" s="5"/>
      <c r="M29" s="34">
        <v>9</v>
      </c>
      <c r="N29" s="1" t="s">
        <v>100</v>
      </c>
      <c r="O29" s="3" t="s">
        <v>16</v>
      </c>
      <c r="P29" s="5"/>
      <c r="Q29" s="129"/>
    </row>
    <row r="30" spans="1:17" x14ac:dyDescent="0.3">
      <c r="A30" s="35"/>
      <c r="B30" s="7"/>
      <c r="C30" s="8"/>
      <c r="D30" s="9"/>
      <c r="E30" s="34">
        <v>29</v>
      </c>
      <c r="F30" s="18" t="s">
        <v>68</v>
      </c>
      <c r="G30" s="3" t="s">
        <v>43</v>
      </c>
      <c r="H30" s="19">
        <v>0.5</v>
      </c>
      <c r="I30" s="34">
        <v>10</v>
      </c>
      <c r="J30" s="18" t="s">
        <v>68</v>
      </c>
      <c r="K30" s="3" t="s">
        <v>43</v>
      </c>
      <c r="L30" s="24">
        <v>0.5</v>
      </c>
      <c r="M30" s="35"/>
      <c r="N30" s="27"/>
      <c r="O30" s="8"/>
      <c r="P30" s="28"/>
      <c r="Q30" s="129"/>
    </row>
    <row r="31" spans="1:17" ht="87" thickBot="1" x14ac:dyDescent="0.35">
      <c r="A31" s="36"/>
      <c r="B31" s="10"/>
      <c r="C31" s="11"/>
      <c r="D31" s="12"/>
      <c r="E31" s="37">
        <v>30</v>
      </c>
      <c r="F31" s="50" t="s">
        <v>211</v>
      </c>
      <c r="G31" s="14"/>
      <c r="H31" s="15"/>
      <c r="I31" s="37">
        <v>11</v>
      </c>
      <c r="J31" s="29" t="s">
        <v>101</v>
      </c>
      <c r="K31" s="14"/>
      <c r="L31" s="15"/>
      <c r="M31" s="36"/>
      <c r="N31" s="30"/>
      <c r="O31" s="11"/>
      <c r="P31" s="12"/>
      <c r="Q31" s="129"/>
    </row>
    <row r="32" spans="1:17" ht="15" customHeight="1" x14ac:dyDescent="0.3">
      <c r="A32" s="144" t="s">
        <v>35</v>
      </c>
      <c r="B32" s="145"/>
      <c r="C32" s="145"/>
      <c r="D32" s="146"/>
      <c r="E32" s="138" t="s">
        <v>48</v>
      </c>
      <c r="F32" s="139"/>
      <c r="G32" s="139"/>
      <c r="H32" s="140"/>
      <c r="I32" s="141" t="s">
        <v>48</v>
      </c>
      <c r="J32" s="142"/>
      <c r="K32" s="142"/>
      <c r="L32" s="143"/>
      <c r="M32" s="126" t="s">
        <v>48</v>
      </c>
      <c r="N32" s="127"/>
      <c r="O32" s="127"/>
      <c r="P32" s="134"/>
      <c r="Q32" s="128" t="s">
        <v>144</v>
      </c>
    </row>
    <row r="33" spans="1:17" ht="28.8" x14ac:dyDescent="0.3">
      <c r="A33" s="34">
        <v>10</v>
      </c>
      <c r="B33" s="1" t="s">
        <v>38</v>
      </c>
      <c r="C33" s="4"/>
      <c r="D33" s="5"/>
      <c r="E33" s="35"/>
      <c r="F33" s="7"/>
      <c r="G33" s="8"/>
      <c r="H33" s="9"/>
      <c r="I33" s="34">
        <v>12</v>
      </c>
      <c r="J33" s="1" t="s">
        <v>38</v>
      </c>
      <c r="K33" s="4"/>
      <c r="L33" s="5"/>
      <c r="M33" s="34">
        <v>10</v>
      </c>
      <c r="N33" s="1" t="s">
        <v>38</v>
      </c>
      <c r="O33" s="4"/>
      <c r="P33" s="5"/>
      <c r="Q33" s="129"/>
    </row>
    <row r="34" spans="1:17" ht="28.8" x14ac:dyDescent="0.3">
      <c r="A34" s="34">
        <v>11</v>
      </c>
      <c r="B34" s="1" t="s">
        <v>39</v>
      </c>
      <c r="C34" s="3" t="s">
        <v>15</v>
      </c>
      <c r="D34" s="5"/>
      <c r="E34" s="34">
        <v>31</v>
      </c>
      <c r="F34" s="1" t="s">
        <v>39</v>
      </c>
      <c r="G34" s="3" t="s">
        <v>15</v>
      </c>
      <c r="H34" s="5"/>
      <c r="I34" s="34">
        <v>13</v>
      </c>
      <c r="J34" s="1" t="s">
        <v>39</v>
      </c>
      <c r="K34" s="3" t="s">
        <v>15</v>
      </c>
      <c r="L34" s="5"/>
      <c r="M34" s="34">
        <v>11</v>
      </c>
      <c r="N34" s="1" t="s">
        <v>39</v>
      </c>
      <c r="O34" s="3" t="s">
        <v>15</v>
      </c>
      <c r="P34" s="5"/>
      <c r="Q34" s="129"/>
    </row>
    <row r="35" spans="1:17" ht="86.4" x14ac:dyDescent="0.3">
      <c r="A35" s="34">
        <v>12</v>
      </c>
      <c r="B35" s="1" t="s">
        <v>40</v>
      </c>
      <c r="C35" s="3" t="s">
        <v>15</v>
      </c>
      <c r="D35" s="5"/>
      <c r="E35" s="34">
        <v>32</v>
      </c>
      <c r="F35" s="1" t="s">
        <v>40</v>
      </c>
      <c r="G35" s="3" t="s">
        <v>15</v>
      </c>
      <c r="H35" s="5"/>
      <c r="I35" s="34">
        <v>14</v>
      </c>
      <c r="J35" s="1" t="s">
        <v>40</v>
      </c>
      <c r="K35" s="3" t="s">
        <v>15</v>
      </c>
      <c r="L35" s="5"/>
      <c r="M35" s="34">
        <v>12</v>
      </c>
      <c r="N35" s="1" t="s">
        <v>40</v>
      </c>
      <c r="O35" s="3" t="s">
        <v>15</v>
      </c>
      <c r="P35" s="5"/>
      <c r="Q35" s="129"/>
    </row>
    <row r="36" spans="1:17" ht="43.2" x14ac:dyDescent="0.3">
      <c r="A36" s="34">
        <v>13</v>
      </c>
      <c r="B36" s="1" t="s">
        <v>102</v>
      </c>
      <c r="C36" s="3" t="s">
        <v>15</v>
      </c>
      <c r="D36" s="5"/>
      <c r="E36" s="34">
        <v>33</v>
      </c>
      <c r="F36" s="1" t="s">
        <v>102</v>
      </c>
      <c r="G36" s="3" t="s">
        <v>15</v>
      </c>
      <c r="H36" s="5"/>
      <c r="I36" s="34">
        <v>15</v>
      </c>
      <c r="J36" s="1" t="s">
        <v>103</v>
      </c>
      <c r="K36" s="3" t="s">
        <v>15</v>
      </c>
      <c r="L36" s="5"/>
      <c r="M36" s="34">
        <v>13</v>
      </c>
      <c r="N36" s="1" t="s">
        <v>129</v>
      </c>
      <c r="O36" s="3" t="s">
        <v>15</v>
      </c>
      <c r="P36" s="5"/>
      <c r="Q36" s="129"/>
    </row>
    <row r="37" spans="1:17" x14ac:dyDescent="0.3">
      <c r="A37" s="34">
        <v>14</v>
      </c>
      <c r="B37" s="1" t="s">
        <v>41</v>
      </c>
      <c r="C37" s="3" t="s">
        <v>16</v>
      </c>
      <c r="D37" s="5"/>
      <c r="E37" s="34">
        <v>34</v>
      </c>
      <c r="F37" s="1" t="s">
        <v>69</v>
      </c>
      <c r="G37" s="3" t="s">
        <v>16</v>
      </c>
      <c r="H37" s="5"/>
      <c r="I37" s="34">
        <v>16</v>
      </c>
      <c r="J37" s="1" t="s">
        <v>104</v>
      </c>
      <c r="K37" s="3" t="s">
        <v>16</v>
      </c>
      <c r="L37" s="5"/>
      <c r="M37" s="34">
        <v>14</v>
      </c>
      <c r="N37" s="1" t="s">
        <v>41</v>
      </c>
      <c r="O37" s="3" t="s">
        <v>16</v>
      </c>
      <c r="P37" s="5"/>
      <c r="Q37" s="129"/>
    </row>
    <row r="38" spans="1:17" x14ac:dyDescent="0.3">
      <c r="A38" s="34">
        <v>15</v>
      </c>
      <c r="B38" s="1" t="s">
        <v>105</v>
      </c>
      <c r="C38" s="3" t="s">
        <v>33</v>
      </c>
      <c r="D38" s="5"/>
      <c r="E38" s="35"/>
      <c r="F38" s="7"/>
      <c r="G38" s="8"/>
      <c r="H38" s="9"/>
      <c r="I38" s="34">
        <v>17</v>
      </c>
      <c r="J38" s="1" t="s">
        <v>106</v>
      </c>
      <c r="K38" s="3" t="s">
        <v>33</v>
      </c>
      <c r="L38" s="5"/>
      <c r="M38" s="34">
        <v>15</v>
      </c>
      <c r="N38" s="1" t="s">
        <v>130</v>
      </c>
      <c r="O38" s="3" t="s">
        <v>33</v>
      </c>
      <c r="P38" s="5"/>
      <c r="Q38" s="129"/>
    </row>
    <row r="39" spans="1:17" ht="28.8" x14ac:dyDescent="0.3">
      <c r="A39" s="35"/>
      <c r="B39" s="7"/>
      <c r="C39" s="8"/>
      <c r="D39" s="9"/>
      <c r="E39" s="35"/>
      <c r="F39" s="7"/>
      <c r="G39" s="8"/>
      <c r="H39" s="9"/>
      <c r="I39" s="34">
        <v>18</v>
      </c>
      <c r="J39" s="1" t="s">
        <v>110</v>
      </c>
      <c r="K39" s="3" t="s">
        <v>16</v>
      </c>
      <c r="L39" s="5"/>
      <c r="M39" s="34">
        <v>16</v>
      </c>
      <c r="N39" s="1" t="s">
        <v>131</v>
      </c>
      <c r="O39" s="3" t="s">
        <v>16</v>
      </c>
      <c r="P39" s="5"/>
      <c r="Q39" s="129"/>
    </row>
    <row r="40" spans="1:17" x14ac:dyDescent="0.3">
      <c r="A40" s="34">
        <v>16</v>
      </c>
      <c r="B40" s="1" t="s">
        <v>107</v>
      </c>
      <c r="C40" s="3" t="s">
        <v>43</v>
      </c>
      <c r="D40" s="51">
        <v>0.12</v>
      </c>
      <c r="E40" s="34">
        <v>35</v>
      </c>
      <c r="F40" s="1" t="s">
        <v>108</v>
      </c>
      <c r="G40" s="3" t="s">
        <v>43</v>
      </c>
      <c r="H40" s="20">
        <v>0.2</v>
      </c>
      <c r="I40" s="34">
        <v>19</v>
      </c>
      <c r="J40" s="1" t="s">
        <v>108</v>
      </c>
      <c r="K40" s="3" t="s">
        <v>43</v>
      </c>
      <c r="L40" s="20">
        <v>0.2</v>
      </c>
      <c r="M40" s="34">
        <v>17</v>
      </c>
      <c r="N40" s="1" t="s">
        <v>132</v>
      </c>
      <c r="O40" s="3" t="s">
        <v>43</v>
      </c>
      <c r="P40" s="20">
        <v>7.0000000000000007E-2</v>
      </c>
      <c r="Q40" s="129"/>
    </row>
    <row r="41" spans="1:17" ht="43.8" thickBot="1" x14ac:dyDescent="0.35">
      <c r="A41" s="37">
        <v>17</v>
      </c>
      <c r="B41" s="13" t="s">
        <v>42</v>
      </c>
      <c r="C41" s="14" t="s">
        <v>16</v>
      </c>
      <c r="D41" s="15"/>
      <c r="E41" s="37">
        <v>36</v>
      </c>
      <c r="F41" s="13" t="s">
        <v>70</v>
      </c>
      <c r="G41" s="14" t="s">
        <v>16</v>
      </c>
      <c r="H41" s="15"/>
      <c r="I41" s="37">
        <v>20</v>
      </c>
      <c r="J41" s="13" t="s">
        <v>109</v>
      </c>
      <c r="K41" s="14" t="s">
        <v>16</v>
      </c>
      <c r="L41" s="15"/>
      <c r="M41" s="37">
        <v>18</v>
      </c>
      <c r="N41" s="13" t="s">
        <v>133</v>
      </c>
      <c r="O41" s="14" t="s">
        <v>16</v>
      </c>
      <c r="P41" s="15"/>
      <c r="Q41" s="129"/>
    </row>
    <row r="42" spans="1:17" ht="15" customHeight="1" x14ac:dyDescent="0.3">
      <c r="A42" s="135" t="s">
        <v>36</v>
      </c>
      <c r="B42" s="136"/>
      <c r="C42" s="136"/>
      <c r="D42" s="137"/>
      <c r="E42" s="138" t="s">
        <v>49</v>
      </c>
      <c r="F42" s="139"/>
      <c r="G42" s="139"/>
      <c r="H42" s="140"/>
      <c r="I42" s="141" t="s">
        <v>49</v>
      </c>
      <c r="J42" s="142"/>
      <c r="K42" s="142"/>
      <c r="L42" s="143"/>
      <c r="M42" s="126" t="s">
        <v>49</v>
      </c>
      <c r="N42" s="127"/>
      <c r="O42" s="127"/>
      <c r="P42" s="127"/>
      <c r="Q42" s="128" t="s">
        <v>143</v>
      </c>
    </row>
    <row r="43" spans="1:17" x14ac:dyDescent="0.3">
      <c r="A43" s="131" t="s">
        <v>37</v>
      </c>
      <c r="B43" s="132"/>
      <c r="C43" s="132"/>
      <c r="D43" s="133"/>
      <c r="E43" s="41"/>
      <c r="F43" s="21" t="s">
        <v>71</v>
      </c>
      <c r="G43" s="4"/>
      <c r="H43" s="22"/>
      <c r="I43" s="42"/>
      <c r="J43" s="25"/>
      <c r="K43" s="17"/>
      <c r="L43" s="26"/>
      <c r="M43" s="42"/>
      <c r="N43" s="25"/>
      <c r="O43" s="17"/>
      <c r="P43" s="44"/>
      <c r="Q43" s="129"/>
    </row>
    <row r="44" spans="1:17" ht="28.8" x14ac:dyDescent="0.3">
      <c r="A44" s="34"/>
      <c r="B44" s="1" t="s">
        <v>140</v>
      </c>
      <c r="C44" s="4"/>
      <c r="D44" s="5"/>
      <c r="E44" s="34"/>
      <c r="F44" s="1" t="s">
        <v>134</v>
      </c>
      <c r="G44" s="3" t="s">
        <v>15</v>
      </c>
      <c r="H44" s="5"/>
      <c r="I44" s="34"/>
      <c r="J44" s="1" t="s">
        <v>135</v>
      </c>
      <c r="K44" s="4"/>
      <c r="L44" s="5"/>
      <c r="M44" s="34"/>
      <c r="N44" s="1" t="s">
        <v>136</v>
      </c>
      <c r="O44" s="4"/>
      <c r="Q44" s="129"/>
    </row>
    <row r="45" spans="1:17" x14ac:dyDescent="0.3">
      <c r="A45" s="34"/>
      <c r="B45" s="1" t="s">
        <v>44</v>
      </c>
      <c r="C45" s="3" t="s">
        <v>15</v>
      </c>
      <c r="D45" s="5"/>
      <c r="E45" s="34"/>
      <c r="F45" s="1" t="s">
        <v>72</v>
      </c>
      <c r="G45" s="3" t="s">
        <v>15</v>
      </c>
      <c r="H45" s="5"/>
      <c r="I45" s="34"/>
      <c r="J45" s="1" t="s">
        <v>111</v>
      </c>
      <c r="K45" s="3" t="s">
        <v>15</v>
      </c>
      <c r="L45" s="5"/>
      <c r="M45" s="34"/>
      <c r="N45" s="1" t="s">
        <v>137</v>
      </c>
      <c r="O45" s="3" t="s">
        <v>15</v>
      </c>
      <c r="Q45" s="129"/>
    </row>
    <row r="46" spans="1:17" ht="43.2" x14ac:dyDescent="0.3">
      <c r="A46" s="34">
        <v>18</v>
      </c>
      <c r="B46" s="1" t="s">
        <v>45</v>
      </c>
      <c r="C46" s="3" t="s">
        <v>16</v>
      </c>
      <c r="D46" s="5"/>
      <c r="E46" s="35"/>
      <c r="F46" s="7"/>
      <c r="G46" s="8"/>
      <c r="H46" s="9"/>
      <c r="I46" s="35"/>
      <c r="J46" s="7"/>
      <c r="K46" s="8"/>
      <c r="L46" s="9"/>
      <c r="M46" s="34">
        <v>19</v>
      </c>
      <c r="N46" s="1" t="s">
        <v>138</v>
      </c>
      <c r="O46" s="3" t="s">
        <v>16</v>
      </c>
      <c r="Q46" s="129"/>
    </row>
    <row r="47" spans="1:17" x14ac:dyDescent="0.3">
      <c r="A47" s="131" t="s">
        <v>46</v>
      </c>
      <c r="B47" s="132"/>
      <c r="C47" s="132"/>
      <c r="D47" s="133"/>
      <c r="E47" s="35"/>
      <c r="F47" s="7"/>
      <c r="G47" s="8"/>
      <c r="H47" s="9"/>
      <c r="I47" s="35"/>
      <c r="J47" s="7"/>
      <c r="K47" s="8"/>
      <c r="L47" s="9"/>
      <c r="M47" s="40"/>
      <c r="N47" s="17"/>
      <c r="O47" s="8"/>
      <c r="P47" s="17"/>
      <c r="Q47" s="129"/>
    </row>
    <row r="48" spans="1:17" ht="28.8" x14ac:dyDescent="0.3">
      <c r="A48" s="34">
        <v>19</v>
      </c>
      <c r="B48" s="1" t="s">
        <v>141</v>
      </c>
      <c r="C48" s="3" t="s">
        <v>16</v>
      </c>
      <c r="D48" s="5"/>
      <c r="E48" s="35"/>
      <c r="F48" s="7"/>
      <c r="G48" s="8"/>
      <c r="H48" s="9"/>
      <c r="I48" s="35"/>
      <c r="J48" s="7"/>
      <c r="K48" s="8"/>
      <c r="L48" s="9"/>
      <c r="M48" s="34">
        <v>20</v>
      </c>
      <c r="N48" s="1" t="s">
        <v>139</v>
      </c>
      <c r="O48" s="3" t="s">
        <v>16</v>
      </c>
      <c r="Q48" s="129"/>
    </row>
    <row r="49" spans="1:17" ht="87" thickBot="1" x14ac:dyDescent="0.35">
      <c r="A49" s="38"/>
      <c r="B49" s="31"/>
      <c r="C49" s="32"/>
      <c r="D49" s="33"/>
      <c r="E49" s="37">
        <v>37</v>
      </c>
      <c r="F49" s="13" t="s">
        <v>73</v>
      </c>
      <c r="G49" s="14" t="s">
        <v>16</v>
      </c>
      <c r="H49" s="15"/>
      <c r="I49" s="37">
        <v>37</v>
      </c>
      <c r="J49" s="13" t="s">
        <v>112</v>
      </c>
      <c r="K49" s="14" t="s">
        <v>16</v>
      </c>
      <c r="L49" s="15"/>
      <c r="M49" s="37">
        <v>21</v>
      </c>
      <c r="N49" s="13" t="s">
        <v>142</v>
      </c>
      <c r="O49" s="14" t="s">
        <v>16</v>
      </c>
      <c r="P49" s="43"/>
      <c r="Q49" s="130"/>
    </row>
  </sheetData>
  <mergeCells count="41">
    <mergeCell ref="A1:H1"/>
    <mergeCell ref="I1:L1"/>
    <mergeCell ref="M1:P1"/>
    <mergeCell ref="A2:H2"/>
    <mergeCell ref="I2:L2"/>
    <mergeCell ref="M2:P2"/>
    <mergeCell ref="M3:P3"/>
    <mergeCell ref="Q3:Q16"/>
    <mergeCell ref="A4:D4"/>
    <mergeCell ref="E4:H4"/>
    <mergeCell ref="I4:L4"/>
    <mergeCell ref="M4:P4"/>
    <mergeCell ref="A11:D11"/>
    <mergeCell ref="E11:H11"/>
    <mergeCell ref="I11:L11"/>
    <mergeCell ref="A3:D3"/>
    <mergeCell ref="E3:H3"/>
    <mergeCell ref="I3:L3"/>
    <mergeCell ref="M11:P11"/>
    <mergeCell ref="A17:D17"/>
    <mergeCell ref="E17:H17"/>
    <mergeCell ref="I17:L17"/>
    <mergeCell ref="M17:P17"/>
    <mergeCell ref="Q17:Q25"/>
    <mergeCell ref="A26:D26"/>
    <mergeCell ref="E26:H26"/>
    <mergeCell ref="I26:L26"/>
    <mergeCell ref="M26:P26"/>
    <mergeCell ref="Q26:Q31"/>
    <mergeCell ref="M42:P42"/>
    <mergeCell ref="Q42:Q49"/>
    <mergeCell ref="A43:D43"/>
    <mergeCell ref="A47:D47"/>
    <mergeCell ref="M32:P32"/>
    <mergeCell ref="Q32:Q41"/>
    <mergeCell ref="A42:D42"/>
    <mergeCell ref="E42:H42"/>
    <mergeCell ref="I42:L42"/>
    <mergeCell ref="A32:D32"/>
    <mergeCell ref="E32:H32"/>
    <mergeCell ref="I32:L32"/>
  </mergeCells>
  <printOptions gridLines="1"/>
  <pageMargins left="0.7" right="0.7" top="0.75" bottom="0.75" header="0.3" footer="0.3"/>
  <pageSetup scale="39" fitToWidth="2" orientation="portrait" r:id="rId1"/>
  <colBreaks count="1" manualBreakCount="1">
    <brk id="8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CA42C-079C-4C48-AD4F-BC6D36C6DE9B}">
  <sheetPr>
    <tabColor rgb="FFFFFF00"/>
    <pageSetUpPr fitToPage="1"/>
  </sheetPr>
  <dimension ref="A1:Q50"/>
  <sheetViews>
    <sheetView zoomScaleNormal="100" workbookViewId="0">
      <pane ySplit="1" topLeftCell="A2" activePane="bottomLeft" state="frozen"/>
      <selection pane="bottomLeft" activeCell="R50" sqref="R50"/>
    </sheetView>
  </sheetViews>
  <sheetFormatPr defaultRowHeight="14.4" x14ac:dyDescent="0.3"/>
  <cols>
    <col min="1" max="1" width="3.6640625" style="39" customWidth="1"/>
    <col min="2" max="2" width="45.6640625" style="1" customWidth="1"/>
    <col min="3" max="3" width="3.6640625" style="3" customWidth="1"/>
    <col min="4" max="4" width="9.33203125" customWidth="1"/>
    <col min="5" max="5" width="3.6640625" style="3" customWidth="1"/>
    <col min="6" max="6" width="45.6640625" customWidth="1"/>
    <col min="7" max="7" width="3.6640625" customWidth="1"/>
    <col min="8" max="8" width="9.33203125" customWidth="1"/>
    <col min="9" max="9" width="3.6640625" style="3" customWidth="1"/>
    <col min="10" max="10" width="45.6640625" customWidth="1"/>
    <col min="11" max="11" width="3.6640625" customWidth="1"/>
    <col min="12" max="12" width="9.33203125" customWidth="1"/>
    <col min="13" max="13" width="3.6640625" style="3" customWidth="1"/>
    <col min="14" max="14" width="45.6640625" customWidth="1"/>
    <col min="15" max="15" width="3.6640625" customWidth="1"/>
    <col min="16" max="16" width="9.33203125" customWidth="1"/>
    <col min="17" max="17" width="9.33203125" style="49" customWidth="1"/>
  </cols>
  <sheetData>
    <row r="1" spans="1:17" s="47" customFormat="1" ht="46.2" x14ac:dyDescent="0.85">
      <c r="A1" s="160" t="s">
        <v>0</v>
      </c>
      <c r="B1" s="161"/>
      <c r="C1" s="161"/>
      <c r="D1" s="161"/>
      <c r="E1" s="161"/>
      <c r="F1" s="161"/>
      <c r="G1" s="161"/>
      <c r="H1" s="162"/>
      <c r="I1" s="163" t="s">
        <v>1</v>
      </c>
      <c r="J1" s="164"/>
      <c r="K1" s="164"/>
      <c r="L1" s="165"/>
      <c r="M1" s="163" t="s">
        <v>2</v>
      </c>
      <c r="N1" s="164"/>
      <c r="O1" s="164"/>
      <c r="P1" s="165"/>
      <c r="Q1" s="45"/>
    </row>
    <row r="2" spans="1:17" s="46" customFormat="1" ht="26.4" thickBot="1" x14ac:dyDescent="0.55000000000000004">
      <c r="A2" s="166" t="s">
        <v>74</v>
      </c>
      <c r="B2" s="167"/>
      <c r="C2" s="167"/>
      <c r="D2" s="167"/>
      <c r="E2" s="167"/>
      <c r="F2" s="167"/>
      <c r="G2" s="167"/>
      <c r="H2" s="168"/>
      <c r="I2" s="169" t="s">
        <v>4</v>
      </c>
      <c r="J2" s="170"/>
      <c r="K2" s="170"/>
      <c r="L2" s="171"/>
      <c r="M2" s="169" t="s">
        <v>3</v>
      </c>
      <c r="N2" s="170"/>
      <c r="O2" s="170"/>
      <c r="P2" s="171"/>
      <c r="Q2" s="48"/>
    </row>
    <row r="3" spans="1:17" s="2" customFormat="1" ht="15" customHeight="1" x14ac:dyDescent="0.3">
      <c r="A3" s="144" t="s">
        <v>34</v>
      </c>
      <c r="B3" s="145"/>
      <c r="C3" s="145"/>
      <c r="D3" s="146"/>
      <c r="E3" s="138" t="s">
        <v>47</v>
      </c>
      <c r="F3" s="139"/>
      <c r="G3" s="139"/>
      <c r="H3" s="140"/>
      <c r="I3" s="141" t="s">
        <v>47</v>
      </c>
      <c r="J3" s="142"/>
      <c r="K3" s="142"/>
      <c r="L3" s="143"/>
      <c r="M3" s="126" t="s">
        <v>47</v>
      </c>
      <c r="N3" s="127"/>
      <c r="O3" s="127"/>
      <c r="P3" s="134"/>
      <c r="Q3" s="128" t="s">
        <v>147</v>
      </c>
    </row>
    <row r="4" spans="1:17" x14ac:dyDescent="0.3">
      <c r="A4" s="131" t="s">
        <v>5</v>
      </c>
      <c r="B4" s="132"/>
      <c r="C4" s="132"/>
      <c r="D4" s="133"/>
      <c r="E4" s="147" t="s">
        <v>56</v>
      </c>
      <c r="F4" s="148"/>
      <c r="G4" s="148"/>
      <c r="H4" s="149"/>
      <c r="I4" s="150" t="s">
        <v>80</v>
      </c>
      <c r="J4" s="151"/>
      <c r="K4" s="151"/>
      <c r="L4" s="152"/>
      <c r="M4" s="156" t="s">
        <v>80</v>
      </c>
      <c r="N4" s="157"/>
      <c r="O4" s="157"/>
      <c r="P4" s="158"/>
      <c r="Q4" s="129"/>
    </row>
    <row r="5" spans="1:17" x14ac:dyDescent="0.3">
      <c r="A5" s="34" t="s">
        <v>12</v>
      </c>
      <c r="B5" s="1" t="s">
        <v>8</v>
      </c>
      <c r="C5" s="4" t="s">
        <v>15</v>
      </c>
      <c r="D5" s="5"/>
      <c r="E5" s="34" t="s">
        <v>12</v>
      </c>
      <c r="F5" s="1" t="s">
        <v>50</v>
      </c>
      <c r="G5" s="4" t="s">
        <v>15</v>
      </c>
      <c r="H5" s="5"/>
      <c r="I5" s="34" t="s">
        <v>12</v>
      </c>
      <c r="J5" s="1" t="s">
        <v>75</v>
      </c>
      <c r="K5" s="4" t="s">
        <v>15</v>
      </c>
      <c r="L5" s="5"/>
      <c r="M5" s="34" t="s">
        <v>12</v>
      </c>
      <c r="N5" s="1" t="s">
        <v>75</v>
      </c>
      <c r="O5" s="4" t="s">
        <v>15</v>
      </c>
      <c r="P5" s="5"/>
      <c r="Q5" s="129"/>
    </row>
    <row r="6" spans="1:17" ht="28.8" x14ac:dyDescent="0.3">
      <c r="A6" s="34" t="s">
        <v>13</v>
      </c>
      <c r="B6" s="1" t="s">
        <v>9</v>
      </c>
      <c r="C6" s="3" t="s">
        <v>15</v>
      </c>
      <c r="D6" s="5"/>
      <c r="E6" s="34" t="s">
        <v>13</v>
      </c>
      <c r="F6" s="1" t="s">
        <v>51</v>
      </c>
      <c r="G6" s="3" t="s">
        <v>15</v>
      </c>
      <c r="H6" s="5"/>
      <c r="I6" s="34" t="s">
        <v>13</v>
      </c>
      <c r="J6" s="1" t="s">
        <v>76</v>
      </c>
      <c r="K6" s="3" t="s">
        <v>15</v>
      </c>
      <c r="L6" s="5"/>
      <c r="M6" s="34" t="s">
        <v>13</v>
      </c>
      <c r="N6" s="1" t="s">
        <v>76</v>
      </c>
      <c r="O6" s="3" t="s">
        <v>15</v>
      </c>
      <c r="P6" s="5"/>
      <c r="Q6" s="129"/>
    </row>
    <row r="7" spans="1:17" x14ac:dyDescent="0.3">
      <c r="A7" s="34" t="s">
        <v>6</v>
      </c>
      <c r="B7" s="1" t="s">
        <v>52</v>
      </c>
      <c r="C7" s="3" t="s">
        <v>15</v>
      </c>
      <c r="D7" s="5"/>
      <c r="E7" s="34" t="s">
        <v>6</v>
      </c>
      <c r="F7" s="1" t="s">
        <v>113</v>
      </c>
      <c r="G7" s="3" t="s">
        <v>15</v>
      </c>
      <c r="H7" s="5"/>
      <c r="I7" s="34" t="s">
        <v>6</v>
      </c>
      <c r="J7" s="1" t="s">
        <v>114</v>
      </c>
      <c r="K7" s="3" t="s">
        <v>15</v>
      </c>
      <c r="L7" s="5"/>
      <c r="M7" s="34" t="s">
        <v>6</v>
      </c>
      <c r="N7" s="1" t="s">
        <v>114</v>
      </c>
      <c r="O7" s="3" t="s">
        <v>15</v>
      </c>
      <c r="P7" s="5"/>
      <c r="Q7" s="129"/>
    </row>
    <row r="8" spans="1:17" ht="43.2" x14ac:dyDescent="0.3">
      <c r="A8" s="34" t="s">
        <v>14</v>
      </c>
      <c r="B8" s="1" t="s">
        <v>156</v>
      </c>
      <c r="C8" s="3" t="s">
        <v>15</v>
      </c>
      <c r="D8" s="5"/>
      <c r="E8" s="34" t="s">
        <v>14</v>
      </c>
      <c r="F8" s="1" t="s">
        <v>155</v>
      </c>
      <c r="G8" s="3" t="s">
        <v>15</v>
      </c>
      <c r="H8" s="5"/>
      <c r="I8" s="34" t="s">
        <v>14</v>
      </c>
      <c r="J8" s="1" t="s">
        <v>172</v>
      </c>
      <c r="K8" s="3" t="s">
        <v>15</v>
      </c>
      <c r="L8" s="5"/>
      <c r="M8" s="34" t="s">
        <v>14</v>
      </c>
      <c r="N8" s="1" t="s">
        <v>172</v>
      </c>
      <c r="O8" s="3" t="s">
        <v>15</v>
      </c>
      <c r="P8" s="5"/>
      <c r="Q8" s="129"/>
    </row>
    <row r="9" spans="1:17" ht="43.2" x14ac:dyDescent="0.3">
      <c r="A9" s="52" t="s">
        <v>7</v>
      </c>
      <c r="B9" s="18" t="s">
        <v>149</v>
      </c>
      <c r="C9" s="53" t="s">
        <v>15</v>
      </c>
      <c r="D9" s="54"/>
      <c r="E9" s="52" t="s">
        <v>7</v>
      </c>
      <c r="F9" s="18" t="s">
        <v>157</v>
      </c>
      <c r="G9" s="3" t="s">
        <v>15</v>
      </c>
      <c r="H9" s="5"/>
      <c r="I9" s="34" t="s">
        <v>7</v>
      </c>
      <c r="J9" s="1" t="s">
        <v>173</v>
      </c>
      <c r="K9" s="3" t="s">
        <v>15</v>
      </c>
      <c r="L9" s="5"/>
      <c r="M9" s="34" t="s">
        <v>7</v>
      </c>
      <c r="N9" s="1" t="s">
        <v>173</v>
      </c>
      <c r="O9" s="3"/>
      <c r="P9" s="5"/>
      <c r="Q9" s="129"/>
    </row>
    <row r="10" spans="1:17" ht="43.2" x14ac:dyDescent="0.3">
      <c r="A10" s="34" t="s">
        <v>150</v>
      </c>
      <c r="B10" s="18" t="s">
        <v>159</v>
      </c>
      <c r="C10" s="3" t="s">
        <v>15</v>
      </c>
      <c r="D10" s="5"/>
      <c r="E10" s="34" t="s">
        <v>21</v>
      </c>
      <c r="F10" s="1" t="s">
        <v>158</v>
      </c>
      <c r="G10" s="3" t="s">
        <v>15</v>
      </c>
      <c r="H10" s="5"/>
      <c r="I10" s="34" t="s">
        <v>150</v>
      </c>
      <c r="J10" s="1" t="s">
        <v>174</v>
      </c>
      <c r="K10" s="3" t="s">
        <v>15</v>
      </c>
      <c r="L10" s="5"/>
      <c r="M10" s="34" t="s">
        <v>150</v>
      </c>
      <c r="N10" s="1" t="s">
        <v>78</v>
      </c>
      <c r="O10" s="3" t="s">
        <v>15</v>
      </c>
      <c r="P10" s="5"/>
      <c r="Q10" s="129"/>
    </row>
    <row r="11" spans="1:17" ht="28.8" x14ac:dyDescent="0.3">
      <c r="A11" s="34">
        <v>1</v>
      </c>
      <c r="B11" s="1" t="s">
        <v>160</v>
      </c>
      <c r="C11" s="3" t="s">
        <v>16</v>
      </c>
      <c r="D11" s="5"/>
      <c r="E11" s="34">
        <v>20</v>
      </c>
      <c r="F11" s="1" t="s">
        <v>161</v>
      </c>
      <c r="G11" s="3" t="s">
        <v>16</v>
      </c>
      <c r="H11" s="5"/>
      <c r="I11" s="34">
        <v>1</v>
      </c>
      <c r="J11" s="1" t="s">
        <v>175</v>
      </c>
      <c r="K11" s="3" t="s">
        <v>16</v>
      </c>
      <c r="L11" s="5"/>
      <c r="M11" s="34">
        <v>1</v>
      </c>
      <c r="N11" s="1" t="s">
        <v>183</v>
      </c>
      <c r="O11" s="3" t="s">
        <v>16</v>
      </c>
      <c r="P11" s="5"/>
      <c r="Q11" s="129"/>
    </row>
    <row r="12" spans="1:17" ht="15" customHeight="1" x14ac:dyDescent="0.3">
      <c r="A12" s="131" t="s">
        <v>18</v>
      </c>
      <c r="B12" s="132"/>
      <c r="C12" s="132"/>
      <c r="D12" s="133"/>
      <c r="E12" s="147" t="s">
        <v>57</v>
      </c>
      <c r="F12" s="148"/>
      <c r="G12" s="148"/>
      <c r="H12" s="149"/>
      <c r="I12" s="150" t="s">
        <v>81</v>
      </c>
      <c r="J12" s="151"/>
      <c r="K12" s="151"/>
      <c r="L12" s="152"/>
      <c r="M12" s="156" t="s">
        <v>81</v>
      </c>
      <c r="N12" s="157"/>
      <c r="O12" s="157"/>
      <c r="P12" s="158"/>
      <c r="Q12" s="129"/>
    </row>
    <row r="13" spans="1:17" ht="28.8" x14ac:dyDescent="0.3">
      <c r="A13" s="34" t="s">
        <v>19</v>
      </c>
      <c r="B13" s="1" t="s">
        <v>152</v>
      </c>
      <c r="C13" s="4"/>
      <c r="D13" s="5"/>
      <c r="E13" s="34" t="s">
        <v>19</v>
      </c>
      <c r="F13" s="1" t="s">
        <v>162</v>
      </c>
      <c r="G13" s="4"/>
      <c r="H13" s="5"/>
      <c r="I13" s="34" t="s">
        <v>19</v>
      </c>
      <c r="J13" s="1" t="s">
        <v>116</v>
      </c>
      <c r="K13" s="4"/>
      <c r="L13" s="5"/>
      <c r="M13" s="34" t="s">
        <v>19</v>
      </c>
      <c r="N13" s="1" t="s">
        <v>116</v>
      </c>
      <c r="O13" s="4"/>
      <c r="P13" s="5"/>
      <c r="Q13" s="129"/>
    </row>
    <row r="14" spans="1:17" x14ac:dyDescent="0.3">
      <c r="A14" s="34" t="s">
        <v>20</v>
      </c>
      <c r="B14" s="1" t="s">
        <v>23</v>
      </c>
      <c r="C14" s="3" t="s">
        <v>15</v>
      </c>
      <c r="D14" s="5"/>
      <c r="E14" s="34" t="s">
        <v>20</v>
      </c>
      <c r="F14" s="1" t="s">
        <v>58</v>
      </c>
      <c r="G14" s="3" t="s">
        <v>15</v>
      </c>
      <c r="H14" s="5"/>
      <c r="I14" s="34" t="s">
        <v>20</v>
      </c>
      <c r="J14" s="1" t="s">
        <v>82</v>
      </c>
      <c r="K14" s="3" t="s">
        <v>15</v>
      </c>
      <c r="L14" s="5"/>
      <c r="M14" s="34" t="s">
        <v>20</v>
      </c>
      <c r="N14" s="1" t="s">
        <v>82</v>
      </c>
      <c r="O14" s="3" t="s">
        <v>15</v>
      </c>
      <c r="P14" s="5"/>
      <c r="Q14" s="129"/>
    </row>
    <row r="15" spans="1:17" x14ac:dyDescent="0.3">
      <c r="A15" s="34" t="s">
        <v>151</v>
      </c>
      <c r="B15" s="1" t="s">
        <v>24</v>
      </c>
      <c r="C15" s="3" t="s">
        <v>15</v>
      </c>
      <c r="D15" s="5"/>
      <c r="E15" s="34" t="s">
        <v>151</v>
      </c>
      <c r="F15" s="1" t="s">
        <v>59</v>
      </c>
      <c r="G15" s="3" t="s">
        <v>15</v>
      </c>
      <c r="H15" s="5"/>
      <c r="I15" s="34" t="s">
        <v>151</v>
      </c>
      <c r="J15" s="1" t="s">
        <v>83</v>
      </c>
      <c r="K15" s="3" t="s">
        <v>15</v>
      </c>
      <c r="L15" s="5"/>
      <c r="M15" s="34" t="s">
        <v>182</v>
      </c>
      <c r="N15" s="1" t="s">
        <v>83</v>
      </c>
      <c r="O15" s="3" t="s">
        <v>15</v>
      </c>
      <c r="P15" s="5"/>
      <c r="Q15" s="129"/>
    </row>
    <row r="16" spans="1:17" ht="28.8" x14ac:dyDescent="0.3">
      <c r="A16" s="34">
        <v>2</v>
      </c>
      <c r="B16" s="1" t="s">
        <v>153</v>
      </c>
      <c r="C16" s="3" t="s">
        <v>16</v>
      </c>
      <c r="D16" s="5"/>
      <c r="E16" s="34">
        <v>21</v>
      </c>
      <c r="F16" s="1" t="s">
        <v>163</v>
      </c>
      <c r="G16" s="3" t="s">
        <v>16</v>
      </c>
      <c r="H16" s="5"/>
      <c r="I16" s="34">
        <v>2</v>
      </c>
      <c r="J16" s="1" t="s">
        <v>176</v>
      </c>
      <c r="K16" s="3" t="s">
        <v>16</v>
      </c>
      <c r="L16" s="5"/>
      <c r="M16" s="34">
        <v>2</v>
      </c>
      <c r="N16" s="1" t="s">
        <v>184</v>
      </c>
      <c r="O16" s="3" t="s">
        <v>16</v>
      </c>
      <c r="P16" s="5"/>
      <c r="Q16" s="129"/>
    </row>
    <row r="17" spans="1:17" ht="72.599999999999994" thickBot="1" x14ac:dyDescent="0.35">
      <c r="A17" s="34">
        <v>3</v>
      </c>
      <c r="B17" s="1" t="s">
        <v>26</v>
      </c>
      <c r="C17" s="3" t="s">
        <v>16</v>
      </c>
      <c r="D17" s="5"/>
      <c r="E17" s="34">
        <v>22</v>
      </c>
      <c r="F17" s="1" t="s">
        <v>61</v>
      </c>
      <c r="G17" s="3" t="s">
        <v>16</v>
      </c>
      <c r="H17" s="5"/>
      <c r="I17" s="34">
        <v>3</v>
      </c>
      <c r="J17" s="1" t="s">
        <v>85</v>
      </c>
      <c r="K17" s="3" t="s">
        <v>16</v>
      </c>
      <c r="L17" s="5"/>
      <c r="M17" s="34">
        <v>3</v>
      </c>
      <c r="N17" s="1" t="s">
        <v>85</v>
      </c>
      <c r="O17" s="3" t="s">
        <v>16</v>
      </c>
      <c r="P17" s="5"/>
      <c r="Q17" s="159"/>
    </row>
    <row r="18" spans="1:17" ht="15" customHeight="1" x14ac:dyDescent="0.3">
      <c r="A18" s="131" t="s">
        <v>27</v>
      </c>
      <c r="B18" s="132"/>
      <c r="C18" s="132"/>
      <c r="D18" s="133"/>
      <c r="E18" s="147" t="s">
        <v>62</v>
      </c>
      <c r="F18" s="148"/>
      <c r="G18" s="148"/>
      <c r="H18" s="149"/>
      <c r="I18" s="150" t="s">
        <v>86</v>
      </c>
      <c r="J18" s="151"/>
      <c r="K18" s="151"/>
      <c r="L18" s="152"/>
      <c r="M18" s="156" t="s">
        <v>86</v>
      </c>
      <c r="N18" s="157"/>
      <c r="O18" s="157"/>
      <c r="P18" s="158"/>
      <c r="Q18" s="128" t="s">
        <v>146</v>
      </c>
    </row>
    <row r="19" spans="1:17" ht="28.8" x14ac:dyDescent="0.3">
      <c r="A19" s="34">
        <v>4</v>
      </c>
      <c r="B19" s="1" t="s">
        <v>154</v>
      </c>
      <c r="C19" s="4"/>
      <c r="D19" s="5"/>
      <c r="E19" s="34">
        <v>23</v>
      </c>
      <c r="F19" s="1" t="s">
        <v>164</v>
      </c>
      <c r="G19" s="4"/>
      <c r="H19" s="5"/>
      <c r="I19" s="34">
        <v>4</v>
      </c>
      <c r="J19" s="1" t="s">
        <v>177</v>
      </c>
      <c r="K19" s="4"/>
      <c r="L19" s="5"/>
      <c r="M19" s="34">
        <v>4</v>
      </c>
      <c r="N19" s="1" t="s">
        <v>177</v>
      </c>
      <c r="O19" s="4"/>
      <c r="P19" s="5"/>
      <c r="Q19" s="129"/>
    </row>
    <row r="20" spans="1:17" x14ac:dyDescent="0.3">
      <c r="A20" s="34">
        <v>5</v>
      </c>
      <c r="B20" s="1" t="s">
        <v>89</v>
      </c>
      <c r="C20" s="4"/>
      <c r="D20" s="6"/>
      <c r="E20" s="34">
        <v>24</v>
      </c>
      <c r="F20" s="1" t="s">
        <v>89</v>
      </c>
      <c r="G20" s="4"/>
      <c r="H20" s="6"/>
      <c r="I20" s="34">
        <v>5</v>
      </c>
      <c r="J20" s="1" t="s">
        <v>88</v>
      </c>
      <c r="K20" s="4"/>
      <c r="L20" s="6"/>
      <c r="M20" s="34">
        <v>5</v>
      </c>
      <c r="N20" s="1" t="s">
        <v>117</v>
      </c>
      <c r="O20" s="4"/>
      <c r="P20" s="6"/>
      <c r="Q20" s="129"/>
    </row>
    <row r="21" spans="1:17" ht="28.8" x14ac:dyDescent="0.3">
      <c r="A21" s="34" t="s">
        <v>12</v>
      </c>
      <c r="B21" s="1" t="s">
        <v>165</v>
      </c>
      <c r="C21" s="3" t="s">
        <v>15</v>
      </c>
      <c r="D21" s="5"/>
      <c r="E21" s="34" t="s">
        <v>12</v>
      </c>
      <c r="F21" s="1" t="s">
        <v>165</v>
      </c>
      <c r="G21" s="3" t="s">
        <v>15</v>
      </c>
      <c r="H21" s="5"/>
      <c r="I21" s="34" t="s">
        <v>12</v>
      </c>
      <c r="J21" s="1" t="s">
        <v>178</v>
      </c>
      <c r="K21" s="3" t="s">
        <v>15</v>
      </c>
      <c r="L21" s="5"/>
      <c r="M21" s="34" t="s">
        <v>12</v>
      </c>
      <c r="N21" s="1" t="s">
        <v>186</v>
      </c>
      <c r="O21" s="3" t="s">
        <v>15</v>
      </c>
      <c r="P21" s="5"/>
      <c r="Q21" s="129"/>
    </row>
    <row r="22" spans="1:17" ht="28.8" x14ac:dyDescent="0.3">
      <c r="A22" s="34" t="s">
        <v>13</v>
      </c>
      <c r="B22" s="1" t="s">
        <v>166</v>
      </c>
      <c r="C22" s="3" t="s">
        <v>15</v>
      </c>
      <c r="D22" s="5"/>
      <c r="E22" s="34" t="s">
        <v>13</v>
      </c>
      <c r="F22" s="1" t="s">
        <v>166</v>
      </c>
      <c r="G22" s="3" t="s">
        <v>15</v>
      </c>
      <c r="H22" s="5"/>
      <c r="I22" s="34" t="s">
        <v>13</v>
      </c>
      <c r="J22" s="1" t="s">
        <v>179</v>
      </c>
      <c r="K22" s="3" t="s">
        <v>15</v>
      </c>
      <c r="L22" s="5"/>
      <c r="M22" s="34" t="s">
        <v>13</v>
      </c>
      <c r="N22" s="1" t="s">
        <v>185</v>
      </c>
      <c r="O22" s="3" t="s">
        <v>15</v>
      </c>
      <c r="P22" s="5"/>
      <c r="Q22" s="129"/>
    </row>
    <row r="23" spans="1:17" ht="72" x14ac:dyDescent="0.3">
      <c r="A23" s="34">
        <v>6</v>
      </c>
      <c r="B23" s="1" t="s">
        <v>95</v>
      </c>
      <c r="C23" s="3" t="s">
        <v>15</v>
      </c>
      <c r="D23" s="5"/>
      <c r="E23" s="34">
        <v>25</v>
      </c>
      <c r="F23" s="1" t="s">
        <v>94</v>
      </c>
      <c r="G23" s="3" t="s">
        <v>15</v>
      </c>
      <c r="H23" s="16">
        <v>11130</v>
      </c>
      <c r="I23" s="34">
        <v>6</v>
      </c>
      <c r="J23" s="1" t="s">
        <v>180</v>
      </c>
      <c r="K23" s="3" t="s">
        <v>15</v>
      </c>
      <c r="L23" s="23"/>
      <c r="M23" s="34">
        <v>6</v>
      </c>
      <c r="N23" s="1" t="s">
        <v>187</v>
      </c>
      <c r="O23" s="3" t="s">
        <v>15</v>
      </c>
      <c r="P23" s="23"/>
      <c r="Q23" s="129"/>
    </row>
    <row r="24" spans="1:17" ht="115.2" x14ac:dyDescent="0.3">
      <c r="A24" s="34">
        <v>7</v>
      </c>
      <c r="B24" s="1" t="s">
        <v>168</v>
      </c>
      <c r="C24" s="3" t="s">
        <v>15</v>
      </c>
      <c r="D24" s="5"/>
      <c r="E24" s="40"/>
      <c r="F24" s="17"/>
      <c r="G24" s="17"/>
      <c r="H24" s="9"/>
      <c r="I24" s="34">
        <v>7</v>
      </c>
      <c r="J24" s="1" t="s">
        <v>181</v>
      </c>
      <c r="K24" s="3" t="s">
        <v>15</v>
      </c>
      <c r="L24" s="5"/>
      <c r="M24" s="34">
        <v>7</v>
      </c>
      <c r="N24" s="1" t="s">
        <v>188</v>
      </c>
      <c r="O24" s="3" t="s">
        <v>15</v>
      </c>
      <c r="P24" s="5"/>
      <c r="Q24" s="129"/>
    </row>
    <row r="25" spans="1:17" ht="72" x14ac:dyDescent="0.3">
      <c r="A25" s="35"/>
      <c r="B25" s="7"/>
      <c r="C25" s="8"/>
      <c r="D25" s="9"/>
      <c r="E25" s="34">
        <v>26</v>
      </c>
      <c r="F25" s="1" t="s">
        <v>167</v>
      </c>
      <c r="G25" s="3" t="s">
        <v>15</v>
      </c>
      <c r="H25" s="5"/>
      <c r="I25" s="35"/>
      <c r="J25" s="7"/>
      <c r="K25" s="8"/>
      <c r="L25" s="9"/>
      <c r="M25" s="35"/>
      <c r="N25" s="7"/>
      <c r="O25" s="8"/>
      <c r="P25" s="9"/>
      <c r="Q25" s="129"/>
    </row>
    <row r="26" spans="1:17" ht="29.4" thickBot="1" x14ac:dyDescent="0.35">
      <c r="A26" s="34">
        <v>8</v>
      </c>
      <c r="B26" s="1" t="s">
        <v>29</v>
      </c>
      <c r="C26" s="3" t="s">
        <v>16</v>
      </c>
      <c r="D26" s="5"/>
      <c r="E26" s="34">
        <v>27</v>
      </c>
      <c r="F26" s="1" t="s">
        <v>64</v>
      </c>
      <c r="G26" s="3" t="s">
        <v>16</v>
      </c>
      <c r="H26" s="5"/>
      <c r="I26" s="34">
        <v>8</v>
      </c>
      <c r="J26" s="1" t="s">
        <v>97</v>
      </c>
      <c r="K26" s="3" t="s">
        <v>16</v>
      </c>
      <c r="L26" s="5"/>
      <c r="M26" s="34">
        <v>8</v>
      </c>
      <c r="N26" s="1" t="s">
        <v>97</v>
      </c>
      <c r="O26" s="3" t="s">
        <v>16</v>
      </c>
      <c r="P26" s="5"/>
      <c r="Q26" s="129"/>
    </row>
    <row r="27" spans="1:17" ht="15" customHeight="1" x14ac:dyDescent="0.3">
      <c r="A27" s="131" t="s">
        <v>125</v>
      </c>
      <c r="B27" s="132"/>
      <c r="C27" s="132"/>
      <c r="D27" s="133"/>
      <c r="E27" s="147" t="s">
        <v>126</v>
      </c>
      <c r="F27" s="148"/>
      <c r="G27" s="148"/>
      <c r="H27" s="149"/>
      <c r="I27" s="150" t="s">
        <v>127</v>
      </c>
      <c r="J27" s="151"/>
      <c r="K27" s="151"/>
      <c r="L27" s="152"/>
      <c r="M27" s="153" t="s">
        <v>128</v>
      </c>
      <c r="N27" s="154"/>
      <c r="O27" s="154"/>
      <c r="P27" s="155"/>
      <c r="Q27" s="128" t="s">
        <v>145</v>
      </c>
    </row>
    <row r="28" spans="1:17" x14ac:dyDescent="0.3">
      <c r="A28" s="34"/>
      <c r="B28" s="1" t="s">
        <v>30</v>
      </c>
      <c r="C28" s="4"/>
      <c r="D28" s="5"/>
      <c r="E28" s="34"/>
      <c r="F28" s="1" t="s">
        <v>65</v>
      </c>
      <c r="G28" s="4"/>
      <c r="H28" s="5"/>
      <c r="I28" s="34"/>
      <c r="J28" s="1" t="s">
        <v>98</v>
      </c>
      <c r="K28" s="4"/>
      <c r="L28" s="5"/>
      <c r="M28" s="34"/>
      <c r="N28" s="1" t="s">
        <v>98</v>
      </c>
      <c r="O28" s="4"/>
      <c r="P28" s="5"/>
      <c r="Q28" s="129"/>
    </row>
    <row r="29" spans="1:17" ht="28.8" x14ac:dyDescent="0.3">
      <c r="A29" s="34"/>
      <c r="B29" s="1" t="s">
        <v>31</v>
      </c>
      <c r="C29" s="3" t="s">
        <v>33</v>
      </c>
      <c r="D29" s="5"/>
      <c r="E29" s="34"/>
      <c r="F29" s="1" t="s">
        <v>66</v>
      </c>
      <c r="G29" s="3" t="s">
        <v>33</v>
      </c>
      <c r="H29" s="5"/>
      <c r="I29" s="34"/>
      <c r="J29" s="1" t="s">
        <v>99</v>
      </c>
      <c r="K29" s="3" t="s">
        <v>33</v>
      </c>
      <c r="L29" s="5"/>
      <c r="M29" s="34"/>
      <c r="N29" s="1" t="s">
        <v>99</v>
      </c>
      <c r="O29" s="3" t="s">
        <v>33</v>
      </c>
      <c r="P29" s="5"/>
      <c r="Q29" s="129"/>
    </row>
    <row r="30" spans="1:17" ht="28.8" x14ac:dyDescent="0.3">
      <c r="A30" s="34">
        <v>9</v>
      </c>
      <c r="B30" s="1" t="s">
        <v>32</v>
      </c>
      <c r="C30" s="3" t="s">
        <v>16</v>
      </c>
      <c r="D30" s="5"/>
      <c r="E30" s="34">
        <v>28</v>
      </c>
      <c r="F30" s="1" t="s">
        <v>67</v>
      </c>
      <c r="G30" s="3" t="s">
        <v>16</v>
      </c>
      <c r="H30" s="5"/>
      <c r="I30" s="34">
        <v>9</v>
      </c>
      <c r="J30" s="1" t="s">
        <v>100</v>
      </c>
      <c r="K30" s="3" t="s">
        <v>16</v>
      </c>
      <c r="L30" s="5"/>
      <c r="M30" s="34">
        <v>9</v>
      </c>
      <c r="N30" s="1" t="s">
        <v>100</v>
      </c>
      <c r="O30" s="3" t="s">
        <v>16</v>
      </c>
      <c r="P30" s="5"/>
      <c r="Q30" s="129"/>
    </row>
    <row r="31" spans="1:17" x14ac:dyDescent="0.3">
      <c r="A31" s="35"/>
      <c r="B31" s="7"/>
      <c r="C31" s="8"/>
      <c r="D31" s="9"/>
      <c r="E31" s="34">
        <v>29</v>
      </c>
      <c r="F31" s="18" t="s">
        <v>68</v>
      </c>
      <c r="G31" s="3" t="s">
        <v>43</v>
      </c>
      <c r="H31" s="19">
        <v>0.5</v>
      </c>
      <c r="I31" s="34">
        <v>10</v>
      </c>
      <c r="J31" s="18" t="s">
        <v>68</v>
      </c>
      <c r="K31" s="3" t="s">
        <v>43</v>
      </c>
      <c r="L31" s="24">
        <v>0.5</v>
      </c>
      <c r="M31" s="35"/>
      <c r="N31" s="27"/>
      <c r="O31" s="8"/>
      <c r="P31" s="28"/>
      <c r="Q31" s="129"/>
    </row>
    <row r="32" spans="1:17" ht="87" thickBot="1" x14ac:dyDescent="0.35">
      <c r="A32" s="36"/>
      <c r="B32" s="10"/>
      <c r="C32" s="11"/>
      <c r="D32" s="12"/>
      <c r="E32" s="37">
        <v>30</v>
      </c>
      <c r="F32" s="50" t="s">
        <v>211</v>
      </c>
      <c r="G32" s="14"/>
      <c r="H32" s="15"/>
      <c r="I32" s="37">
        <v>11</v>
      </c>
      <c r="J32" s="29" t="s">
        <v>101</v>
      </c>
      <c r="K32" s="14"/>
      <c r="L32" s="15"/>
      <c r="M32" s="36"/>
      <c r="N32" s="30"/>
      <c r="O32" s="11"/>
      <c r="P32" s="12"/>
      <c r="Q32" s="129"/>
    </row>
    <row r="33" spans="1:17" ht="15" customHeight="1" x14ac:dyDescent="0.3">
      <c r="A33" s="144" t="s">
        <v>35</v>
      </c>
      <c r="B33" s="145"/>
      <c r="C33" s="145"/>
      <c r="D33" s="146"/>
      <c r="E33" s="138" t="s">
        <v>48</v>
      </c>
      <c r="F33" s="139"/>
      <c r="G33" s="139"/>
      <c r="H33" s="140"/>
      <c r="I33" s="141" t="s">
        <v>48</v>
      </c>
      <c r="J33" s="142"/>
      <c r="K33" s="142"/>
      <c r="L33" s="143"/>
      <c r="M33" s="126" t="s">
        <v>48</v>
      </c>
      <c r="N33" s="127"/>
      <c r="O33" s="127"/>
      <c r="P33" s="134"/>
      <c r="Q33" s="128" t="s">
        <v>144</v>
      </c>
    </row>
    <row r="34" spans="1:17" ht="28.8" x14ac:dyDescent="0.3">
      <c r="A34" s="34">
        <v>10</v>
      </c>
      <c r="B34" s="1" t="s">
        <v>38</v>
      </c>
      <c r="C34" s="4"/>
      <c r="D34" s="5"/>
      <c r="E34" s="35"/>
      <c r="F34" s="7"/>
      <c r="G34" s="8"/>
      <c r="H34" s="9"/>
      <c r="I34" s="34">
        <v>12</v>
      </c>
      <c r="J34" s="1" t="s">
        <v>38</v>
      </c>
      <c r="K34" s="4"/>
      <c r="L34" s="5"/>
      <c r="M34" s="34">
        <v>10</v>
      </c>
      <c r="N34" s="1" t="s">
        <v>38</v>
      </c>
      <c r="O34" s="4"/>
      <c r="P34" s="5"/>
      <c r="Q34" s="129"/>
    </row>
    <row r="35" spans="1:17" x14ac:dyDescent="0.3">
      <c r="A35" s="34">
        <v>11</v>
      </c>
      <c r="B35" s="1" t="s">
        <v>169</v>
      </c>
      <c r="C35" s="3" t="s">
        <v>15</v>
      </c>
      <c r="D35" s="5"/>
      <c r="E35" s="34">
        <v>31</v>
      </c>
      <c r="F35" s="1" t="s">
        <v>169</v>
      </c>
      <c r="G35" s="3" t="s">
        <v>15</v>
      </c>
      <c r="H35" s="5"/>
      <c r="I35" s="34">
        <v>13</v>
      </c>
      <c r="J35" s="1" t="s">
        <v>169</v>
      </c>
      <c r="K35" s="3" t="s">
        <v>15</v>
      </c>
      <c r="L35" s="5"/>
      <c r="M35" s="34">
        <v>11</v>
      </c>
      <c r="N35" s="1" t="s">
        <v>169</v>
      </c>
      <c r="O35" s="3" t="s">
        <v>15</v>
      </c>
      <c r="P35" s="5"/>
      <c r="Q35" s="129"/>
    </row>
    <row r="36" spans="1:17" ht="100.8" x14ac:dyDescent="0.3">
      <c r="A36" s="34">
        <v>12</v>
      </c>
      <c r="B36" s="18" t="s">
        <v>171</v>
      </c>
      <c r="C36" s="3" t="s">
        <v>15</v>
      </c>
      <c r="D36" s="5"/>
      <c r="E36" s="34">
        <v>32</v>
      </c>
      <c r="F36" s="1" t="s">
        <v>170</v>
      </c>
      <c r="G36" s="3" t="s">
        <v>15</v>
      </c>
      <c r="H36" s="5"/>
      <c r="I36" s="34">
        <v>14</v>
      </c>
      <c r="J36" s="1" t="s">
        <v>170</v>
      </c>
      <c r="K36" s="3" t="s">
        <v>15</v>
      </c>
      <c r="L36" s="5"/>
      <c r="M36" s="34">
        <v>12</v>
      </c>
      <c r="N36" s="1" t="s">
        <v>170</v>
      </c>
      <c r="O36" s="3" t="s">
        <v>15</v>
      </c>
      <c r="P36" s="5"/>
      <c r="Q36" s="129"/>
    </row>
    <row r="37" spans="1:17" ht="43.2" x14ac:dyDescent="0.3">
      <c r="A37" s="34">
        <v>13</v>
      </c>
      <c r="B37" s="1" t="s">
        <v>102</v>
      </c>
      <c r="C37" s="3" t="s">
        <v>15</v>
      </c>
      <c r="D37" s="5"/>
      <c r="E37" s="34">
        <v>33</v>
      </c>
      <c r="F37" s="1" t="s">
        <v>102</v>
      </c>
      <c r="G37" s="3" t="s">
        <v>15</v>
      </c>
      <c r="H37" s="5"/>
      <c r="I37" s="34">
        <v>15</v>
      </c>
      <c r="J37" s="1" t="s">
        <v>103</v>
      </c>
      <c r="K37" s="3" t="s">
        <v>15</v>
      </c>
      <c r="L37" s="5"/>
      <c r="M37" s="34">
        <v>13</v>
      </c>
      <c r="N37" s="1" t="s">
        <v>129</v>
      </c>
      <c r="O37" s="3" t="s">
        <v>15</v>
      </c>
      <c r="P37" s="5"/>
      <c r="Q37" s="129"/>
    </row>
    <row r="38" spans="1:17" x14ac:dyDescent="0.3">
      <c r="A38" s="34">
        <v>14</v>
      </c>
      <c r="B38" s="1" t="s">
        <v>41</v>
      </c>
      <c r="C38" s="3" t="s">
        <v>16</v>
      </c>
      <c r="D38" s="5"/>
      <c r="E38" s="34">
        <v>34</v>
      </c>
      <c r="F38" s="1" t="s">
        <v>69</v>
      </c>
      <c r="G38" s="3" t="s">
        <v>16</v>
      </c>
      <c r="H38" s="5"/>
      <c r="I38" s="34">
        <v>16</v>
      </c>
      <c r="J38" s="1" t="s">
        <v>104</v>
      </c>
      <c r="K38" s="3" t="s">
        <v>16</v>
      </c>
      <c r="L38" s="5"/>
      <c r="M38" s="34">
        <v>14</v>
      </c>
      <c r="N38" s="1" t="s">
        <v>41</v>
      </c>
      <c r="O38" s="3" t="s">
        <v>16</v>
      </c>
      <c r="P38" s="5"/>
      <c r="Q38" s="129"/>
    </row>
    <row r="39" spans="1:17" x14ac:dyDescent="0.3">
      <c r="A39" s="34">
        <v>15</v>
      </c>
      <c r="B39" s="1" t="s">
        <v>105</v>
      </c>
      <c r="C39" s="3" t="s">
        <v>33</v>
      </c>
      <c r="D39" s="5"/>
      <c r="E39" s="35"/>
      <c r="F39" s="7"/>
      <c r="G39" s="8"/>
      <c r="H39" s="9"/>
      <c r="I39" s="34">
        <v>17</v>
      </c>
      <c r="J39" s="1" t="s">
        <v>106</v>
      </c>
      <c r="K39" s="3" t="s">
        <v>33</v>
      </c>
      <c r="L39" s="5"/>
      <c r="M39" s="34">
        <v>15</v>
      </c>
      <c r="N39" s="1" t="s">
        <v>130</v>
      </c>
      <c r="O39" s="3" t="s">
        <v>33</v>
      </c>
      <c r="P39" s="5"/>
      <c r="Q39" s="129"/>
    </row>
    <row r="40" spans="1:17" ht="28.8" x14ac:dyDescent="0.3">
      <c r="A40" s="35"/>
      <c r="B40" s="7"/>
      <c r="C40" s="8"/>
      <c r="D40" s="9"/>
      <c r="E40" s="35"/>
      <c r="F40" s="7"/>
      <c r="G40" s="8"/>
      <c r="H40" s="9"/>
      <c r="I40" s="34">
        <v>18</v>
      </c>
      <c r="J40" s="1" t="s">
        <v>110</v>
      </c>
      <c r="K40" s="3" t="s">
        <v>16</v>
      </c>
      <c r="L40" s="5"/>
      <c r="M40" s="34">
        <v>16</v>
      </c>
      <c r="N40" s="1" t="s">
        <v>131</v>
      </c>
      <c r="O40" s="3" t="s">
        <v>16</v>
      </c>
      <c r="P40" s="5"/>
      <c r="Q40" s="129"/>
    </row>
    <row r="41" spans="1:17" x14ac:dyDescent="0.3">
      <c r="A41" s="34">
        <v>16</v>
      </c>
      <c r="B41" s="1" t="s">
        <v>107</v>
      </c>
      <c r="C41" s="3" t="s">
        <v>43</v>
      </c>
      <c r="D41" s="51">
        <v>0.12</v>
      </c>
      <c r="E41" s="34">
        <v>35</v>
      </c>
      <c r="F41" s="1" t="s">
        <v>108</v>
      </c>
      <c r="G41" s="3" t="s">
        <v>43</v>
      </c>
      <c r="H41" s="20">
        <v>0.2</v>
      </c>
      <c r="I41" s="34">
        <v>19</v>
      </c>
      <c r="J41" s="1" t="s">
        <v>108</v>
      </c>
      <c r="K41" s="3" t="s">
        <v>43</v>
      </c>
      <c r="L41" s="20">
        <v>0.2</v>
      </c>
      <c r="M41" s="34">
        <v>17</v>
      </c>
      <c r="N41" s="1" t="s">
        <v>132</v>
      </c>
      <c r="O41" s="3" t="s">
        <v>43</v>
      </c>
      <c r="P41" s="20">
        <v>7.0000000000000007E-2</v>
      </c>
      <c r="Q41" s="129"/>
    </row>
    <row r="42" spans="1:17" ht="43.8" thickBot="1" x14ac:dyDescent="0.35">
      <c r="A42" s="37">
        <v>17</v>
      </c>
      <c r="B42" s="13" t="s">
        <v>42</v>
      </c>
      <c r="C42" s="14" t="s">
        <v>16</v>
      </c>
      <c r="D42" s="15"/>
      <c r="E42" s="37">
        <v>36</v>
      </c>
      <c r="F42" s="13" t="s">
        <v>70</v>
      </c>
      <c r="G42" s="14" t="s">
        <v>16</v>
      </c>
      <c r="H42" s="15"/>
      <c r="I42" s="37">
        <v>20</v>
      </c>
      <c r="J42" s="13" t="s">
        <v>109</v>
      </c>
      <c r="K42" s="14" t="s">
        <v>16</v>
      </c>
      <c r="L42" s="15"/>
      <c r="M42" s="37">
        <v>18</v>
      </c>
      <c r="N42" s="13" t="s">
        <v>133</v>
      </c>
      <c r="O42" s="14" t="s">
        <v>16</v>
      </c>
      <c r="P42" s="15"/>
      <c r="Q42" s="129"/>
    </row>
    <row r="43" spans="1:17" ht="15" customHeight="1" x14ac:dyDescent="0.3">
      <c r="A43" s="135" t="s">
        <v>36</v>
      </c>
      <c r="B43" s="136"/>
      <c r="C43" s="136"/>
      <c r="D43" s="137"/>
      <c r="E43" s="138" t="s">
        <v>49</v>
      </c>
      <c r="F43" s="139"/>
      <c r="G43" s="139"/>
      <c r="H43" s="140"/>
      <c r="I43" s="141" t="s">
        <v>49</v>
      </c>
      <c r="J43" s="142"/>
      <c r="K43" s="142"/>
      <c r="L43" s="143"/>
      <c r="M43" s="126" t="s">
        <v>49</v>
      </c>
      <c r="N43" s="127"/>
      <c r="O43" s="127"/>
      <c r="P43" s="127"/>
      <c r="Q43" s="128" t="s">
        <v>143</v>
      </c>
    </row>
    <row r="44" spans="1:17" x14ac:dyDescent="0.3">
      <c r="A44" s="131" t="s">
        <v>37</v>
      </c>
      <c r="B44" s="132"/>
      <c r="C44" s="132"/>
      <c r="D44" s="133"/>
      <c r="E44" s="41"/>
      <c r="F44" s="21" t="s">
        <v>71</v>
      </c>
      <c r="G44" s="4"/>
      <c r="H44" s="22"/>
      <c r="I44" s="42"/>
      <c r="J44" s="25"/>
      <c r="K44" s="17"/>
      <c r="L44" s="26"/>
      <c r="M44" s="42"/>
      <c r="N44" s="25"/>
      <c r="O44" s="17"/>
      <c r="P44" s="44"/>
      <c r="Q44" s="129"/>
    </row>
    <row r="45" spans="1:17" ht="28.8" x14ac:dyDescent="0.3">
      <c r="A45" s="34"/>
      <c r="B45" s="1" t="s">
        <v>140</v>
      </c>
      <c r="C45" s="4"/>
      <c r="D45" s="5"/>
      <c r="E45" s="34"/>
      <c r="F45" s="1" t="s">
        <v>134</v>
      </c>
      <c r="G45" s="3" t="s">
        <v>15</v>
      </c>
      <c r="H45" s="5"/>
      <c r="I45" s="34"/>
      <c r="J45" s="1" t="s">
        <v>135</v>
      </c>
      <c r="K45" s="4"/>
      <c r="L45" s="5"/>
      <c r="M45" s="34"/>
      <c r="N45" s="1" t="s">
        <v>189</v>
      </c>
      <c r="O45" s="4"/>
      <c r="Q45" s="129"/>
    </row>
    <row r="46" spans="1:17" x14ac:dyDescent="0.3">
      <c r="A46" s="34"/>
      <c r="B46" s="1" t="s">
        <v>44</v>
      </c>
      <c r="C46" s="3" t="s">
        <v>15</v>
      </c>
      <c r="D46" s="5"/>
      <c r="E46" s="34"/>
      <c r="F46" s="1" t="s">
        <v>72</v>
      </c>
      <c r="G46" s="3" t="s">
        <v>15</v>
      </c>
      <c r="H46" s="5"/>
      <c r="I46" s="34"/>
      <c r="J46" s="1" t="s">
        <v>111</v>
      </c>
      <c r="K46" s="3" t="s">
        <v>15</v>
      </c>
      <c r="L46" s="5"/>
      <c r="M46" s="34"/>
      <c r="N46" s="1" t="s">
        <v>137</v>
      </c>
      <c r="O46" s="3" t="s">
        <v>15</v>
      </c>
      <c r="Q46" s="129"/>
    </row>
    <row r="47" spans="1:17" ht="43.2" x14ac:dyDescent="0.3">
      <c r="A47" s="34">
        <v>18</v>
      </c>
      <c r="B47" s="1" t="s">
        <v>45</v>
      </c>
      <c r="C47" s="3" t="s">
        <v>16</v>
      </c>
      <c r="D47" s="5"/>
      <c r="E47" s="35"/>
      <c r="F47" s="7"/>
      <c r="G47" s="8"/>
      <c r="H47" s="9"/>
      <c r="I47" s="35"/>
      <c r="J47" s="7"/>
      <c r="K47" s="8"/>
      <c r="L47" s="9"/>
      <c r="M47" s="34">
        <v>19</v>
      </c>
      <c r="N47" s="1" t="s">
        <v>138</v>
      </c>
      <c r="O47" s="3" t="s">
        <v>16</v>
      </c>
      <c r="Q47" s="129"/>
    </row>
    <row r="48" spans="1:17" x14ac:dyDescent="0.3">
      <c r="A48" s="131" t="s">
        <v>46</v>
      </c>
      <c r="B48" s="132"/>
      <c r="C48" s="132"/>
      <c r="D48" s="133"/>
      <c r="E48" s="35"/>
      <c r="F48" s="7"/>
      <c r="G48" s="8"/>
      <c r="H48" s="9"/>
      <c r="I48" s="35"/>
      <c r="J48" s="7"/>
      <c r="K48" s="8"/>
      <c r="L48" s="9"/>
      <c r="M48" s="40"/>
      <c r="N48" s="17"/>
      <c r="O48" s="8"/>
      <c r="P48" s="17"/>
      <c r="Q48" s="129"/>
    </row>
    <row r="49" spans="1:17" ht="28.8" x14ac:dyDescent="0.3">
      <c r="A49" s="34">
        <v>19</v>
      </c>
      <c r="B49" s="1" t="s">
        <v>141</v>
      </c>
      <c r="C49" s="3" t="s">
        <v>16</v>
      </c>
      <c r="D49" s="5"/>
      <c r="E49" s="35"/>
      <c r="F49" s="7"/>
      <c r="G49" s="8"/>
      <c r="H49" s="9"/>
      <c r="I49" s="35"/>
      <c r="J49" s="7"/>
      <c r="K49" s="8"/>
      <c r="L49" s="9"/>
      <c r="M49" s="34">
        <v>20</v>
      </c>
      <c r="N49" s="1" t="s">
        <v>139</v>
      </c>
      <c r="O49" s="3" t="s">
        <v>16</v>
      </c>
      <c r="Q49" s="129"/>
    </row>
    <row r="50" spans="1:17" ht="87" thickBot="1" x14ac:dyDescent="0.35">
      <c r="A50" s="38"/>
      <c r="B50" s="31"/>
      <c r="C50" s="32"/>
      <c r="D50" s="33"/>
      <c r="E50" s="37">
        <v>37</v>
      </c>
      <c r="F50" s="13" t="s">
        <v>73</v>
      </c>
      <c r="G50" s="14" t="s">
        <v>16</v>
      </c>
      <c r="H50" s="15"/>
      <c r="I50" s="37">
        <v>37</v>
      </c>
      <c r="J50" s="13" t="s">
        <v>112</v>
      </c>
      <c r="K50" s="14" t="s">
        <v>16</v>
      </c>
      <c r="L50" s="15"/>
      <c r="M50" s="37">
        <v>21</v>
      </c>
      <c r="N50" s="13" t="s">
        <v>142</v>
      </c>
      <c r="O50" s="14" t="s">
        <v>16</v>
      </c>
      <c r="P50" s="43"/>
      <c r="Q50" s="130"/>
    </row>
  </sheetData>
  <mergeCells count="41">
    <mergeCell ref="M33:P33"/>
    <mergeCell ref="Q33:Q42"/>
    <mergeCell ref="A43:D43"/>
    <mergeCell ref="E43:H43"/>
    <mergeCell ref="I43:L43"/>
    <mergeCell ref="M43:P43"/>
    <mergeCell ref="Q43:Q50"/>
    <mergeCell ref="A44:D44"/>
    <mergeCell ref="A48:D48"/>
    <mergeCell ref="A33:D33"/>
    <mergeCell ref="E33:H33"/>
    <mergeCell ref="I33:L33"/>
    <mergeCell ref="A27:D27"/>
    <mergeCell ref="E27:H27"/>
    <mergeCell ref="I27:L27"/>
    <mergeCell ref="M27:P27"/>
    <mergeCell ref="Q27:Q32"/>
    <mergeCell ref="A18:D18"/>
    <mergeCell ref="E18:H18"/>
    <mergeCell ref="I18:L18"/>
    <mergeCell ref="M18:P18"/>
    <mergeCell ref="Q18:Q26"/>
    <mergeCell ref="A3:D3"/>
    <mergeCell ref="E3:H3"/>
    <mergeCell ref="I3:L3"/>
    <mergeCell ref="M3:P3"/>
    <mergeCell ref="Q3:Q17"/>
    <mergeCell ref="A4:D4"/>
    <mergeCell ref="E4:H4"/>
    <mergeCell ref="I4:L4"/>
    <mergeCell ref="M4:P4"/>
    <mergeCell ref="A12:D12"/>
    <mergeCell ref="E12:H12"/>
    <mergeCell ref="I12:L12"/>
    <mergeCell ref="M12:P12"/>
    <mergeCell ref="A1:H1"/>
    <mergeCell ref="I1:L1"/>
    <mergeCell ref="M1:P1"/>
    <mergeCell ref="A2:H2"/>
    <mergeCell ref="I2:L2"/>
    <mergeCell ref="M2:P2"/>
  </mergeCells>
  <printOptions gridLines="1"/>
  <pageMargins left="0.7" right="0.7" top="0.75" bottom="0.75" header="0.3" footer="0.3"/>
  <pageSetup scale="39" fitToWidth="2" orientation="portrait" r:id="rId1"/>
  <colBreaks count="1" manualBreakCount="1">
    <brk id="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0859B-4A6C-4261-AD01-0E0AB21193E4}">
  <sheetPr>
    <tabColor rgb="FFFFC000"/>
    <pageSetUpPr fitToPage="1"/>
  </sheetPr>
  <dimension ref="A1:H15"/>
  <sheetViews>
    <sheetView zoomScaleNormal="100" workbookViewId="0">
      <selection activeCell="C12" sqref="C12"/>
    </sheetView>
  </sheetViews>
  <sheetFormatPr defaultRowHeight="14.4" x14ac:dyDescent="0.3"/>
  <cols>
    <col min="1" max="1" width="11.5546875" customWidth="1"/>
    <col min="2" max="2" width="18.44140625" bestFit="1" customWidth="1"/>
    <col min="3" max="8" width="13.5546875" customWidth="1"/>
  </cols>
  <sheetData>
    <row r="1" spans="1:8" s="74" customFormat="1" ht="31.8" thickBot="1" x14ac:dyDescent="0.35">
      <c r="A1" s="75" t="s">
        <v>190</v>
      </c>
      <c r="B1" s="76"/>
      <c r="C1" s="76"/>
      <c r="D1" s="76"/>
      <c r="E1" s="76"/>
      <c r="F1" s="76"/>
      <c r="G1" s="76"/>
      <c r="H1" s="77"/>
    </row>
    <row r="2" spans="1:8" ht="21.6" thickBot="1" x14ac:dyDescent="0.45">
      <c r="A2" s="72"/>
      <c r="B2" s="73"/>
      <c r="C2" s="78" t="s">
        <v>191</v>
      </c>
      <c r="D2" s="79"/>
      <c r="E2" s="80" t="s">
        <v>192</v>
      </c>
      <c r="F2" s="81"/>
      <c r="G2" s="81"/>
      <c r="H2" s="82"/>
    </row>
    <row r="3" spans="1:8" ht="29.4" thickBot="1" x14ac:dyDescent="0.35">
      <c r="A3" s="172" t="s">
        <v>193</v>
      </c>
      <c r="B3" s="91" t="s">
        <v>194</v>
      </c>
      <c r="C3" s="83" t="s">
        <v>195</v>
      </c>
      <c r="D3" s="84" t="s">
        <v>196</v>
      </c>
      <c r="E3" s="83" t="s">
        <v>195</v>
      </c>
      <c r="F3" s="85" t="s">
        <v>196</v>
      </c>
      <c r="G3" s="86"/>
      <c r="H3" s="87"/>
    </row>
    <row r="4" spans="1:8" ht="43.8" thickBot="1" x14ac:dyDescent="0.35">
      <c r="A4" s="173"/>
      <c r="B4" s="91" t="s">
        <v>197</v>
      </c>
      <c r="C4" s="88" t="s">
        <v>195</v>
      </c>
      <c r="D4" s="89" t="s">
        <v>196</v>
      </c>
      <c r="E4" s="88" t="s">
        <v>198</v>
      </c>
      <c r="F4" s="86"/>
      <c r="G4" s="90" t="s">
        <v>208</v>
      </c>
      <c r="H4" s="89" t="s">
        <v>196</v>
      </c>
    </row>
    <row r="5" spans="1:8" ht="15" thickBot="1" x14ac:dyDescent="0.35">
      <c r="A5" s="174"/>
      <c r="B5" s="98" t="s">
        <v>209</v>
      </c>
      <c r="C5" s="99" t="s">
        <v>199</v>
      </c>
      <c r="D5" s="100" t="s">
        <v>200</v>
      </c>
      <c r="E5" s="99" t="s">
        <v>201</v>
      </c>
      <c r="F5" s="101" t="s">
        <v>202</v>
      </c>
      <c r="G5" s="101" t="s">
        <v>203</v>
      </c>
      <c r="H5" s="100" t="s">
        <v>204</v>
      </c>
    </row>
    <row r="6" spans="1:8" x14ac:dyDescent="0.3">
      <c r="A6" s="92">
        <v>1</v>
      </c>
      <c r="B6" s="93">
        <v>13590</v>
      </c>
      <c r="C6" s="94">
        <f>B6*175%</f>
        <v>23782.5</v>
      </c>
      <c r="D6" s="93">
        <f>B6*225%</f>
        <v>30577.5</v>
      </c>
      <c r="E6" s="95">
        <f>B6*275%</f>
        <v>37372.5</v>
      </c>
      <c r="F6" s="96">
        <f>B6*325%</f>
        <v>44167.5</v>
      </c>
      <c r="G6" s="96">
        <f>B6*350%</f>
        <v>47565</v>
      </c>
      <c r="H6" s="97">
        <f>B6*400%</f>
        <v>54360</v>
      </c>
    </row>
    <row r="7" spans="1:8" x14ac:dyDescent="0.3">
      <c r="A7" s="55">
        <v>2</v>
      </c>
      <c r="B7" s="56">
        <v>18310</v>
      </c>
      <c r="C7" s="61">
        <f t="shared" ref="C7:C13" si="0">B7*175%</f>
        <v>32042.5</v>
      </c>
      <c r="D7" s="62">
        <f t="shared" ref="D7:D13" si="1">B7*225%</f>
        <v>41197.5</v>
      </c>
      <c r="E7" s="57">
        <f t="shared" ref="E7:E13" si="2">B7*275%</f>
        <v>50352.5</v>
      </c>
      <c r="F7" s="63">
        <f t="shared" ref="F7:F13" si="3">B7*325%</f>
        <v>59507.5</v>
      </c>
      <c r="G7" s="63">
        <f t="shared" ref="G7:G13" si="4">B7*350%</f>
        <v>64085</v>
      </c>
      <c r="H7" s="64">
        <f t="shared" ref="H7:H13" si="5">B7*400%</f>
        <v>73240</v>
      </c>
    </row>
    <row r="8" spans="1:8" x14ac:dyDescent="0.3">
      <c r="A8" s="55">
        <v>3</v>
      </c>
      <c r="B8" s="56">
        <v>23030</v>
      </c>
      <c r="C8" s="57">
        <f t="shared" si="0"/>
        <v>40302.5</v>
      </c>
      <c r="D8" s="56">
        <f t="shared" si="1"/>
        <v>51817.5</v>
      </c>
      <c r="E8" s="58">
        <f t="shared" si="2"/>
        <v>63332.5</v>
      </c>
      <c r="F8" s="59">
        <f t="shared" si="3"/>
        <v>74847.5</v>
      </c>
      <c r="G8" s="59">
        <f t="shared" si="4"/>
        <v>80605</v>
      </c>
      <c r="H8" s="60">
        <f t="shared" si="5"/>
        <v>92120</v>
      </c>
    </row>
    <row r="9" spans="1:8" x14ac:dyDescent="0.3">
      <c r="A9" s="55">
        <v>4</v>
      </c>
      <c r="B9" s="56">
        <v>27750</v>
      </c>
      <c r="C9" s="61">
        <f t="shared" si="0"/>
        <v>48562.5</v>
      </c>
      <c r="D9" s="62">
        <f t="shared" si="1"/>
        <v>62437.5</v>
      </c>
      <c r="E9" s="57">
        <f t="shared" si="2"/>
        <v>76312.5</v>
      </c>
      <c r="F9" s="63">
        <f t="shared" si="3"/>
        <v>90187.5</v>
      </c>
      <c r="G9" s="63">
        <f t="shared" si="4"/>
        <v>97125</v>
      </c>
      <c r="H9" s="64">
        <f t="shared" si="5"/>
        <v>111000</v>
      </c>
    </row>
    <row r="10" spans="1:8" x14ac:dyDescent="0.3">
      <c r="A10" s="55">
        <v>5</v>
      </c>
      <c r="B10" s="56">
        <v>32470</v>
      </c>
      <c r="C10" s="57">
        <f t="shared" si="0"/>
        <v>56822.5</v>
      </c>
      <c r="D10" s="56">
        <f t="shared" si="1"/>
        <v>73057.5</v>
      </c>
      <c r="E10" s="58">
        <f t="shared" si="2"/>
        <v>89292.5</v>
      </c>
      <c r="F10" s="59">
        <f t="shared" si="3"/>
        <v>105527.5</v>
      </c>
      <c r="G10" s="59">
        <f t="shared" si="4"/>
        <v>113645</v>
      </c>
      <c r="H10" s="60">
        <f t="shared" si="5"/>
        <v>129880</v>
      </c>
    </row>
    <row r="11" spans="1:8" x14ac:dyDescent="0.3">
      <c r="A11" s="55">
        <v>6</v>
      </c>
      <c r="B11" s="56">
        <v>37190</v>
      </c>
      <c r="C11" s="61">
        <f t="shared" si="0"/>
        <v>65082.5</v>
      </c>
      <c r="D11" s="62">
        <f t="shared" si="1"/>
        <v>83677.5</v>
      </c>
      <c r="E11" s="57">
        <f t="shared" si="2"/>
        <v>102272.5</v>
      </c>
      <c r="F11" s="63">
        <f t="shared" si="3"/>
        <v>120867.5</v>
      </c>
      <c r="G11" s="63">
        <f t="shared" si="4"/>
        <v>130165</v>
      </c>
      <c r="H11" s="64">
        <f t="shared" si="5"/>
        <v>148760</v>
      </c>
    </row>
    <row r="12" spans="1:8" x14ac:dyDescent="0.3">
      <c r="A12" s="55">
        <v>7</v>
      </c>
      <c r="B12" s="56">
        <v>41910</v>
      </c>
      <c r="C12" s="57">
        <f t="shared" si="0"/>
        <v>73342.5</v>
      </c>
      <c r="D12" s="56">
        <f t="shared" si="1"/>
        <v>94297.5</v>
      </c>
      <c r="E12" s="58">
        <f t="shared" si="2"/>
        <v>115252.5</v>
      </c>
      <c r="F12" s="59">
        <f t="shared" si="3"/>
        <v>136207.5</v>
      </c>
      <c r="G12" s="59">
        <f t="shared" si="4"/>
        <v>146685</v>
      </c>
      <c r="H12" s="60">
        <f t="shared" si="5"/>
        <v>167640</v>
      </c>
    </row>
    <row r="13" spans="1:8" ht="15" thickBot="1" x14ac:dyDescent="0.35">
      <c r="A13" s="65">
        <v>8</v>
      </c>
      <c r="B13" s="66">
        <v>46630</v>
      </c>
      <c r="C13" s="67">
        <f t="shared" si="0"/>
        <v>81602.5</v>
      </c>
      <c r="D13" s="68">
        <f t="shared" si="1"/>
        <v>104917.5</v>
      </c>
      <c r="E13" s="69">
        <f t="shared" si="2"/>
        <v>128232.5</v>
      </c>
      <c r="F13" s="70">
        <f t="shared" si="3"/>
        <v>151547.5</v>
      </c>
      <c r="G13" s="70">
        <f t="shared" si="4"/>
        <v>163205</v>
      </c>
      <c r="H13" s="71">
        <f t="shared" si="5"/>
        <v>186520</v>
      </c>
    </row>
    <row r="14" spans="1:8" ht="73.5" customHeight="1" thickBot="1" x14ac:dyDescent="0.35">
      <c r="A14" s="175" t="s">
        <v>205</v>
      </c>
      <c r="B14" s="176"/>
      <c r="C14" s="177" t="s">
        <v>206</v>
      </c>
      <c r="D14" s="178"/>
      <c r="E14" s="179" t="s">
        <v>207</v>
      </c>
      <c r="F14" s="180"/>
      <c r="G14" s="180"/>
      <c r="H14" s="181"/>
    </row>
    <row r="15" spans="1:8" x14ac:dyDescent="0.3">
      <c r="A15" s="122" t="s">
        <v>210</v>
      </c>
    </row>
  </sheetData>
  <mergeCells count="4">
    <mergeCell ref="A3:A5"/>
    <mergeCell ref="A14:B14"/>
    <mergeCell ref="C14:D14"/>
    <mergeCell ref="E14:H14"/>
  </mergeCells>
  <printOptions horizontalCentered="1" verticalCentered="1"/>
  <pageMargins left="0.7" right="0.7" top="0.75" bottom="0.75" header="0.3" footer="0.3"/>
  <pageSetup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2CDA15-FC42-4C05-ABD6-375E979F55BB}">
  <sheetPr>
    <tabColor theme="8"/>
    <pageSetUpPr fitToPage="1"/>
  </sheetPr>
  <dimension ref="A1:I50"/>
  <sheetViews>
    <sheetView zoomScaleNormal="100" workbookViewId="0">
      <pane ySplit="1" topLeftCell="A15" activePane="bottomLeft" state="frozen"/>
      <selection pane="bottomLeft" activeCell="L23" sqref="L23"/>
    </sheetView>
  </sheetViews>
  <sheetFormatPr defaultRowHeight="14.4" x14ac:dyDescent="0.3"/>
  <cols>
    <col min="1" max="1" width="3.6640625" style="39" customWidth="1"/>
    <col min="2" max="2" width="45.6640625" style="1" customWidth="1"/>
    <col min="3" max="3" width="3.6640625" style="3" customWidth="1"/>
    <col min="4" max="4" width="9.33203125" customWidth="1"/>
    <col min="5" max="5" width="3.6640625" style="3" customWidth="1"/>
    <col min="6" max="6" width="45.6640625" customWidth="1"/>
    <col min="7" max="7" width="3.6640625" customWidth="1"/>
    <col min="8" max="8" width="9.33203125" customWidth="1"/>
    <col min="9" max="9" width="9.33203125" style="49" customWidth="1"/>
  </cols>
  <sheetData>
    <row r="1" spans="1:9" s="47" customFormat="1" ht="46.2" x14ac:dyDescent="0.85">
      <c r="A1" s="160" t="s">
        <v>0</v>
      </c>
      <c r="B1" s="161"/>
      <c r="C1" s="161"/>
      <c r="D1" s="161"/>
      <c r="E1" s="161"/>
      <c r="F1" s="161"/>
      <c r="G1" s="161"/>
      <c r="H1" s="162"/>
      <c r="I1" s="45"/>
    </row>
    <row r="2" spans="1:9" s="46" customFormat="1" ht="26.4" thickBot="1" x14ac:dyDescent="0.55000000000000004">
      <c r="A2" s="166" t="s">
        <v>74</v>
      </c>
      <c r="B2" s="167"/>
      <c r="C2" s="167"/>
      <c r="D2" s="167"/>
      <c r="E2" s="167"/>
      <c r="F2" s="167"/>
      <c r="G2" s="167"/>
      <c r="H2" s="168"/>
      <c r="I2" s="48"/>
    </row>
    <row r="3" spans="1:9" s="2" customFormat="1" ht="15" customHeight="1" x14ac:dyDescent="0.3">
      <c r="A3" s="144" t="s">
        <v>34</v>
      </c>
      <c r="B3" s="145"/>
      <c r="C3" s="145"/>
      <c r="D3" s="146"/>
      <c r="E3" s="138" t="s">
        <v>47</v>
      </c>
      <c r="F3" s="139"/>
      <c r="G3" s="139"/>
      <c r="H3" s="140"/>
      <c r="I3" s="128" t="s">
        <v>147</v>
      </c>
    </row>
    <row r="4" spans="1:9" x14ac:dyDescent="0.3">
      <c r="A4" s="131" t="s">
        <v>5</v>
      </c>
      <c r="B4" s="132"/>
      <c r="C4" s="132"/>
      <c r="D4" s="133"/>
      <c r="E4" s="147" t="s">
        <v>56</v>
      </c>
      <c r="F4" s="148"/>
      <c r="G4" s="148"/>
      <c r="H4" s="149"/>
      <c r="I4" s="129"/>
    </row>
    <row r="5" spans="1:9" x14ac:dyDescent="0.3">
      <c r="A5" s="34" t="s">
        <v>12</v>
      </c>
      <c r="B5" s="1" t="s">
        <v>8</v>
      </c>
      <c r="C5" s="4" t="s">
        <v>15</v>
      </c>
      <c r="D5" s="5"/>
      <c r="E5" s="34" t="s">
        <v>12</v>
      </c>
      <c r="F5" s="1" t="s">
        <v>50</v>
      </c>
      <c r="G5" s="4" t="s">
        <v>15</v>
      </c>
      <c r="H5" s="5"/>
      <c r="I5" s="129"/>
    </row>
    <row r="6" spans="1:9" x14ac:dyDescent="0.3">
      <c r="A6" s="34" t="s">
        <v>13</v>
      </c>
      <c r="B6" s="1" t="s">
        <v>9</v>
      </c>
      <c r="C6" s="3" t="s">
        <v>15</v>
      </c>
      <c r="D6" s="5"/>
      <c r="E6" s="34" t="s">
        <v>13</v>
      </c>
      <c r="F6" s="1" t="s">
        <v>51</v>
      </c>
      <c r="G6" s="3" t="s">
        <v>15</v>
      </c>
      <c r="H6" s="5"/>
      <c r="I6" s="129"/>
    </row>
    <row r="7" spans="1:9" x14ac:dyDescent="0.3">
      <c r="A7" s="34" t="s">
        <v>6</v>
      </c>
      <c r="B7" s="1" t="s">
        <v>52</v>
      </c>
      <c r="C7" s="3" t="s">
        <v>15</v>
      </c>
      <c r="D7" s="5"/>
      <c r="E7" s="34" t="s">
        <v>6</v>
      </c>
      <c r="F7" s="1" t="s">
        <v>113</v>
      </c>
      <c r="G7" s="3" t="s">
        <v>15</v>
      </c>
      <c r="H7" s="5"/>
      <c r="I7" s="129"/>
    </row>
    <row r="8" spans="1:9" ht="28.8" x14ac:dyDescent="0.3">
      <c r="A8" s="34" t="s">
        <v>14</v>
      </c>
      <c r="B8" s="1" t="s">
        <v>156</v>
      </c>
      <c r="C8" s="3" t="s">
        <v>15</v>
      </c>
      <c r="D8" s="5"/>
      <c r="E8" s="34" t="s">
        <v>14</v>
      </c>
      <c r="F8" s="1" t="s">
        <v>155</v>
      </c>
      <c r="G8" s="3" t="s">
        <v>15</v>
      </c>
      <c r="H8" s="5"/>
      <c r="I8" s="129"/>
    </row>
    <row r="9" spans="1:9" ht="28.8" x14ac:dyDescent="0.3">
      <c r="A9" s="52" t="s">
        <v>7</v>
      </c>
      <c r="B9" s="18" t="s">
        <v>149</v>
      </c>
      <c r="C9" s="53" t="s">
        <v>15</v>
      </c>
      <c r="D9" s="54"/>
      <c r="E9" s="52" t="s">
        <v>7</v>
      </c>
      <c r="F9" s="18" t="s">
        <v>157</v>
      </c>
      <c r="G9" s="3" t="s">
        <v>15</v>
      </c>
      <c r="H9" s="5"/>
      <c r="I9" s="129"/>
    </row>
    <row r="10" spans="1:9" ht="43.2" x14ac:dyDescent="0.3">
      <c r="A10" s="34" t="s">
        <v>150</v>
      </c>
      <c r="B10" s="18" t="s">
        <v>159</v>
      </c>
      <c r="C10" s="3" t="s">
        <v>15</v>
      </c>
      <c r="D10" s="5"/>
      <c r="E10" s="34" t="s">
        <v>21</v>
      </c>
      <c r="F10" s="1" t="s">
        <v>158</v>
      </c>
      <c r="G10" s="3" t="s">
        <v>15</v>
      </c>
      <c r="H10" s="5"/>
      <c r="I10" s="129"/>
    </row>
    <row r="11" spans="1:9" ht="28.8" x14ac:dyDescent="0.3">
      <c r="A11" s="34">
        <v>1</v>
      </c>
      <c r="B11" s="1" t="s">
        <v>160</v>
      </c>
      <c r="C11" s="3" t="s">
        <v>16</v>
      </c>
      <c r="D11" s="102">
        <f>SUM(D5:D10)</f>
        <v>0</v>
      </c>
      <c r="E11" s="34">
        <v>20</v>
      </c>
      <c r="F11" s="1" t="s">
        <v>161</v>
      </c>
      <c r="G11" s="3" t="s">
        <v>16</v>
      </c>
      <c r="H11" s="105">
        <f>SUM(H5:H10)</f>
        <v>0</v>
      </c>
      <c r="I11" s="129"/>
    </row>
    <row r="12" spans="1:9" ht="15" customHeight="1" x14ac:dyDescent="0.3">
      <c r="A12" s="131" t="s">
        <v>18</v>
      </c>
      <c r="B12" s="132"/>
      <c r="C12" s="132"/>
      <c r="D12" s="133"/>
      <c r="E12" s="147" t="s">
        <v>57</v>
      </c>
      <c r="F12" s="148"/>
      <c r="G12" s="148"/>
      <c r="H12" s="149"/>
      <c r="I12" s="129"/>
    </row>
    <row r="13" spans="1:9" ht="28.8" x14ac:dyDescent="0.3">
      <c r="A13" s="34" t="s">
        <v>19</v>
      </c>
      <c r="B13" s="1" t="s">
        <v>152</v>
      </c>
      <c r="C13" s="4"/>
      <c r="D13" s="5"/>
      <c r="E13" s="34" t="s">
        <v>19</v>
      </c>
      <c r="F13" s="1" t="s">
        <v>162</v>
      </c>
      <c r="G13" s="4"/>
      <c r="H13" s="5"/>
      <c r="I13" s="129"/>
    </row>
    <row r="14" spans="1:9" x14ac:dyDescent="0.3">
      <c r="A14" s="34" t="s">
        <v>20</v>
      </c>
      <c r="B14" s="1" t="s">
        <v>23</v>
      </c>
      <c r="C14" s="3" t="s">
        <v>15</v>
      </c>
      <c r="D14" s="5"/>
      <c r="E14" s="34" t="s">
        <v>20</v>
      </c>
      <c r="F14" s="1" t="s">
        <v>58</v>
      </c>
      <c r="G14" s="3" t="s">
        <v>15</v>
      </c>
      <c r="H14" s="5"/>
      <c r="I14" s="129"/>
    </row>
    <row r="15" spans="1:9" x14ac:dyDescent="0.3">
      <c r="A15" s="34" t="s">
        <v>151</v>
      </c>
      <c r="B15" s="1" t="s">
        <v>24</v>
      </c>
      <c r="C15" s="3" t="s">
        <v>15</v>
      </c>
      <c r="D15" s="5"/>
      <c r="E15" s="34" t="s">
        <v>151</v>
      </c>
      <c r="F15" s="1" t="s">
        <v>59</v>
      </c>
      <c r="G15" s="3" t="s">
        <v>15</v>
      </c>
      <c r="H15" s="5"/>
      <c r="I15" s="129"/>
    </row>
    <row r="16" spans="1:9" ht="28.8" x14ac:dyDescent="0.3">
      <c r="A16" s="34">
        <v>2</v>
      </c>
      <c r="B16" s="1" t="s">
        <v>153</v>
      </c>
      <c r="C16" s="3" t="s">
        <v>16</v>
      </c>
      <c r="D16" s="102">
        <f>SUM(D13:D15)</f>
        <v>0</v>
      </c>
      <c r="E16" s="34">
        <v>21</v>
      </c>
      <c r="F16" s="1" t="s">
        <v>163</v>
      </c>
      <c r="G16" s="3" t="s">
        <v>16</v>
      </c>
      <c r="H16" s="105">
        <f>SUM(H13:H15)</f>
        <v>0</v>
      </c>
      <c r="I16" s="129"/>
    </row>
    <row r="17" spans="1:9" ht="58.2" thickBot="1" x14ac:dyDescent="0.35">
      <c r="A17" s="34">
        <v>3</v>
      </c>
      <c r="B17" s="1" t="s">
        <v>26</v>
      </c>
      <c r="C17" s="3" t="s">
        <v>16</v>
      </c>
      <c r="D17" s="102">
        <f>D11-D16</f>
        <v>0</v>
      </c>
      <c r="E17" s="34">
        <v>22</v>
      </c>
      <c r="F17" s="1" t="s">
        <v>61</v>
      </c>
      <c r="G17" s="3" t="s">
        <v>16</v>
      </c>
      <c r="H17" s="105">
        <f>H11-H16</f>
        <v>0</v>
      </c>
      <c r="I17" s="159"/>
    </row>
    <row r="18" spans="1:9" ht="15" customHeight="1" x14ac:dyDescent="0.3">
      <c r="A18" s="131" t="s">
        <v>27</v>
      </c>
      <c r="B18" s="132"/>
      <c r="C18" s="132"/>
      <c r="D18" s="133"/>
      <c r="E18" s="147" t="s">
        <v>62</v>
      </c>
      <c r="F18" s="148"/>
      <c r="G18" s="148"/>
      <c r="H18" s="149"/>
      <c r="I18" s="128" t="s">
        <v>146</v>
      </c>
    </row>
    <row r="19" spans="1:9" ht="28.8" x14ac:dyDescent="0.3">
      <c r="A19" s="34">
        <v>4</v>
      </c>
      <c r="B19" s="1" t="s">
        <v>154</v>
      </c>
      <c r="C19" s="4"/>
      <c r="D19" s="5"/>
      <c r="E19" s="34">
        <v>23</v>
      </c>
      <c r="F19" s="1" t="s">
        <v>164</v>
      </c>
      <c r="G19" s="4"/>
      <c r="H19" s="5"/>
      <c r="I19" s="129"/>
    </row>
    <row r="20" spans="1:9" x14ac:dyDescent="0.3">
      <c r="A20" s="34">
        <v>5</v>
      </c>
      <c r="B20" s="1" t="s">
        <v>89</v>
      </c>
      <c r="C20" s="4"/>
      <c r="D20" s="6"/>
      <c r="E20" s="34">
        <v>24</v>
      </c>
      <c r="F20" s="1" t="s">
        <v>89</v>
      </c>
      <c r="G20" s="4"/>
      <c r="H20" s="6"/>
      <c r="I20" s="129"/>
    </row>
    <row r="21" spans="1:9" ht="28.8" x14ac:dyDescent="0.3">
      <c r="A21" s="34" t="s">
        <v>12</v>
      </c>
      <c r="B21" s="1" t="s">
        <v>165</v>
      </c>
      <c r="C21" s="3" t="s">
        <v>15</v>
      </c>
      <c r="D21" s="5"/>
      <c r="E21" s="34" t="s">
        <v>12</v>
      </c>
      <c r="F21" s="1" t="s">
        <v>165</v>
      </c>
      <c r="G21" s="3" t="s">
        <v>15</v>
      </c>
      <c r="H21" s="5"/>
      <c r="I21" s="129"/>
    </row>
    <row r="22" spans="1:9" ht="28.8" x14ac:dyDescent="0.3">
      <c r="A22" s="34" t="s">
        <v>13</v>
      </c>
      <c r="B22" s="1" t="s">
        <v>166</v>
      </c>
      <c r="C22" s="3" t="s">
        <v>15</v>
      </c>
      <c r="D22" s="5"/>
      <c r="E22" s="34" t="s">
        <v>13</v>
      </c>
      <c r="F22" s="1" t="s">
        <v>166</v>
      </c>
      <c r="G22" s="3" t="s">
        <v>15</v>
      </c>
      <c r="H22" s="5"/>
      <c r="I22" s="129"/>
    </row>
    <row r="23" spans="1:9" ht="28.8" x14ac:dyDescent="0.3">
      <c r="A23" s="34">
        <v>6</v>
      </c>
      <c r="B23" s="1" t="s">
        <v>95</v>
      </c>
      <c r="C23" s="3" t="s">
        <v>15</v>
      </c>
      <c r="D23" s="5"/>
      <c r="E23" s="34">
        <v>25</v>
      </c>
      <c r="F23" s="1" t="s">
        <v>94</v>
      </c>
      <c r="G23" s="3" t="s">
        <v>15</v>
      </c>
      <c r="H23" s="106">
        <v>11130</v>
      </c>
      <c r="I23" s="129"/>
    </row>
    <row r="24" spans="1:9" ht="57.6" x14ac:dyDescent="0.3">
      <c r="A24" s="34">
        <v>7</v>
      </c>
      <c r="B24" s="1" t="s">
        <v>168</v>
      </c>
      <c r="C24" s="3" t="s">
        <v>15</v>
      </c>
      <c r="D24" s="5"/>
      <c r="E24" s="40"/>
      <c r="F24" s="17"/>
      <c r="G24" s="17"/>
      <c r="H24" s="9"/>
      <c r="I24" s="129"/>
    </row>
    <row r="25" spans="1:9" ht="72" x14ac:dyDescent="0.3">
      <c r="A25" s="35"/>
      <c r="B25" s="7"/>
      <c r="C25" s="8"/>
      <c r="D25" s="9"/>
      <c r="E25" s="34">
        <v>26</v>
      </c>
      <c r="F25" s="1" t="s">
        <v>167</v>
      </c>
      <c r="G25" s="3" t="s">
        <v>15</v>
      </c>
      <c r="H25" s="105">
        <f>IF(D47&lt;0, -D47, 0)</f>
        <v>0</v>
      </c>
      <c r="I25" s="129"/>
    </row>
    <row r="26" spans="1:9" ht="29.4" thickBot="1" x14ac:dyDescent="0.35">
      <c r="A26" s="34">
        <v>8</v>
      </c>
      <c r="B26" s="1" t="s">
        <v>29</v>
      </c>
      <c r="C26" s="3" t="s">
        <v>16</v>
      </c>
      <c r="D26" s="102">
        <f>SUM(D19:D24)</f>
        <v>0</v>
      </c>
      <c r="E26" s="34">
        <v>27</v>
      </c>
      <c r="F26" s="1" t="s">
        <v>64</v>
      </c>
      <c r="G26" s="3" t="s">
        <v>16</v>
      </c>
      <c r="H26" s="107">
        <f>SUM(H19:H25)</f>
        <v>11130</v>
      </c>
      <c r="I26" s="129"/>
    </row>
    <row r="27" spans="1:9" ht="15" customHeight="1" x14ac:dyDescent="0.3">
      <c r="A27" s="131" t="s">
        <v>125</v>
      </c>
      <c r="B27" s="132"/>
      <c r="C27" s="132"/>
      <c r="D27" s="133"/>
      <c r="E27" s="147" t="s">
        <v>126</v>
      </c>
      <c r="F27" s="148"/>
      <c r="G27" s="148"/>
      <c r="H27" s="149"/>
      <c r="I27" s="128" t="s">
        <v>145</v>
      </c>
    </row>
    <row r="28" spans="1:9" x14ac:dyDescent="0.3">
      <c r="A28" s="34"/>
      <c r="B28" s="1" t="s">
        <v>30</v>
      </c>
      <c r="C28" s="4"/>
      <c r="D28" s="102">
        <f>D17</f>
        <v>0</v>
      </c>
      <c r="E28" s="34"/>
      <c r="F28" s="1" t="s">
        <v>65</v>
      </c>
      <c r="G28" s="4"/>
      <c r="H28" s="105">
        <f>H17</f>
        <v>0</v>
      </c>
      <c r="I28" s="129"/>
    </row>
    <row r="29" spans="1:9" x14ac:dyDescent="0.3">
      <c r="A29" s="34"/>
      <c r="B29" s="1" t="s">
        <v>31</v>
      </c>
      <c r="C29" s="3" t="s">
        <v>33</v>
      </c>
      <c r="D29" s="102">
        <f>D26</f>
        <v>0</v>
      </c>
      <c r="E29" s="34"/>
      <c r="F29" s="1" t="s">
        <v>66</v>
      </c>
      <c r="G29" s="3" t="s">
        <v>33</v>
      </c>
      <c r="H29" s="105">
        <f>H26</f>
        <v>11130</v>
      </c>
      <c r="I29" s="129"/>
    </row>
    <row r="30" spans="1:9" ht="28.8" x14ac:dyDescent="0.3">
      <c r="A30" s="34">
        <v>9</v>
      </c>
      <c r="B30" s="1" t="s">
        <v>32</v>
      </c>
      <c r="C30" s="3" t="s">
        <v>16</v>
      </c>
      <c r="D30" s="102">
        <f>D28-D29</f>
        <v>0</v>
      </c>
      <c r="E30" s="34">
        <v>28</v>
      </c>
      <c r="F30" s="1" t="s">
        <v>67</v>
      </c>
      <c r="G30" s="3" t="s">
        <v>16</v>
      </c>
      <c r="H30" s="105">
        <f>H28-H29</f>
        <v>-11130</v>
      </c>
      <c r="I30" s="129"/>
    </row>
    <row r="31" spans="1:9" x14ac:dyDescent="0.3">
      <c r="A31" s="35"/>
      <c r="B31" s="7"/>
      <c r="C31" s="8"/>
      <c r="D31" s="9"/>
      <c r="E31" s="34">
        <v>29</v>
      </c>
      <c r="F31" s="18" t="s">
        <v>68</v>
      </c>
      <c r="G31" s="3" t="s">
        <v>43</v>
      </c>
      <c r="H31" s="108">
        <v>0.5</v>
      </c>
      <c r="I31" s="129"/>
    </row>
    <row r="32" spans="1:9" ht="87" thickBot="1" x14ac:dyDescent="0.35">
      <c r="A32" s="36"/>
      <c r="B32" s="10"/>
      <c r="C32" s="11"/>
      <c r="D32" s="12"/>
      <c r="E32" s="37">
        <v>30</v>
      </c>
      <c r="F32" s="50" t="s">
        <v>211</v>
      </c>
      <c r="G32" s="14"/>
      <c r="H32" s="109">
        <f>IF(H30*H31&lt;0, IF(H30*H31&lt;-1500, -1500, H30*H31), H30*H31)</f>
        <v>-1500</v>
      </c>
      <c r="I32" s="129"/>
    </row>
    <row r="33" spans="1:9" ht="15" customHeight="1" x14ac:dyDescent="0.3">
      <c r="A33" s="144" t="s">
        <v>35</v>
      </c>
      <c r="B33" s="145"/>
      <c r="C33" s="145"/>
      <c r="D33" s="146"/>
      <c r="E33" s="138" t="s">
        <v>48</v>
      </c>
      <c r="F33" s="139"/>
      <c r="G33" s="139"/>
      <c r="H33" s="140"/>
      <c r="I33" s="128" t="s">
        <v>144</v>
      </c>
    </row>
    <row r="34" spans="1:9" ht="28.8" x14ac:dyDescent="0.3">
      <c r="A34" s="34">
        <v>10</v>
      </c>
      <c r="B34" s="1" t="s">
        <v>38</v>
      </c>
      <c r="C34" s="4"/>
      <c r="D34" s="5"/>
      <c r="E34" s="35"/>
      <c r="F34" s="7"/>
      <c r="G34" s="8"/>
      <c r="H34" s="9"/>
      <c r="I34" s="129"/>
    </row>
    <row r="35" spans="1:9" x14ac:dyDescent="0.3">
      <c r="A35" s="34">
        <v>11</v>
      </c>
      <c r="B35" s="1" t="s">
        <v>169</v>
      </c>
      <c r="C35" s="3" t="s">
        <v>15</v>
      </c>
      <c r="D35" s="5"/>
      <c r="E35" s="34">
        <v>31</v>
      </c>
      <c r="F35" s="1" t="s">
        <v>169</v>
      </c>
      <c r="G35" s="3" t="s">
        <v>15</v>
      </c>
      <c r="H35" s="5"/>
      <c r="I35" s="129"/>
    </row>
    <row r="36" spans="1:9" ht="100.8" x14ac:dyDescent="0.3">
      <c r="A36" s="34">
        <v>12</v>
      </c>
      <c r="B36" s="18" t="s">
        <v>171</v>
      </c>
      <c r="C36" s="3" t="s">
        <v>15</v>
      </c>
      <c r="D36" s="5"/>
      <c r="E36" s="34">
        <v>32</v>
      </c>
      <c r="F36" s="1" t="s">
        <v>170</v>
      </c>
      <c r="G36" s="3" t="s">
        <v>15</v>
      </c>
      <c r="H36" s="5"/>
      <c r="I36" s="129"/>
    </row>
    <row r="37" spans="1:9" ht="43.2" x14ac:dyDescent="0.3">
      <c r="A37" s="34">
        <v>13</v>
      </c>
      <c r="B37" s="1" t="s">
        <v>102</v>
      </c>
      <c r="C37" s="3" t="s">
        <v>15</v>
      </c>
      <c r="D37" s="5"/>
      <c r="E37" s="34">
        <v>33</v>
      </c>
      <c r="F37" s="1" t="s">
        <v>102</v>
      </c>
      <c r="G37" s="3" t="s">
        <v>15</v>
      </c>
      <c r="H37" s="5"/>
      <c r="I37" s="129"/>
    </row>
    <row r="38" spans="1:9" x14ac:dyDescent="0.3">
      <c r="A38" s="34">
        <v>14</v>
      </c>
      <c r="B38" s="1" t="s">
        <v>41</v>
      </c>
      <c r="C38" s="3" t="s">
        <v>16</v>
      </c>
      <c r="D38" s="102">
        <f>SUM(D34:D37)</f>
        <v>0</v>
      </c>
      <c r="E38" s="34">
        <v>34</v>
      </c>
      <c r="F38" s="1" t="s">
        <v>69</v>
      </c>
      <c r="G38" s="3" t="s">
        <v>16</v>
      </c>
      <c r="H38" s="105">
        <f>SUM(H35:H37)</f>
        <v>0</v>
      </c>
      <c r="I38" s="129"/>
    </row>
    <row r="39" spans="1:9" x14ac:dyDescent="0.3">
      <c r="A39" s="34">
        <v>15</v>
      </c>
      <c r="B39" s="1" t="s">
        <v>105</v>
      </c>
      <c r="C39" s="3" t="s">
        <v>33</v>
      </c>
      <c r="D39" s="5"/>
      <c r="E39" s="35"/>
      <c r="F39" s="7"/>
      <c r="G39" s="8"/>
      <c r="H39" s="9"/>
      <c r="I39" s="129"/>
    </row>
    <row r="40" spans="1:9" x14ac:dyDescent="0.3">
      <c r="A40" s="35"/>
      <c r="B40" s="7"/>
      <c r="C40" s="8"/>
      <c r="D40" s="9"/>
      <c r="E40" s="35"/>
      <c r="F40" s="7"/>
      <c r="G40" s="8"/>
      <c r="H40" s="9"/>
      <c r="I40" s="129"/>
    </row>
    <row r="41" spans="1:9" x14ac:dyDescent="0.3">
      <c r="A41" s="34">
        <v>16</v>
      </c>
      <c r="B41" s="1" t="s">
        <v>107</v>
      </c>
      <c r="C41" s="3" t="s">
        <v>43</v>
      </c>
      <c r="D41" s="103">
        <v>0.12</v>
      </c>
      <c r="E41" s="34">
        <v>35</v>
      </c>
      <c r="F41" s="1" t="s">
        <v>108</v>
      </c>
      <c r="G41" s="3" t="s">
        <v>43</v>
      </c>
      <c r="H41" s="110">
        <v>0.2</v>
      </c>
      <c r="I41" s="129"/>
    </row>
    <row r="42" spans="1:9" ht="43.8" thickBot="1" x14ac:dyDescent="0.35">
      <c r="A42" s="37">
        <v>17</v>
      </c>
      <c r="B42" s="13" t="s">
        <v>42</v>
      </c>
      <c r="C42" s="14" t="s">
        <v>16</v>
      </c>
      <c r="D42" s="104">
        <f>(D38-D39)*D41</f>
        <v>0</v>
      </c>
      <c r="E42" s="37">
        <v>36</v>
      </c>
      <c r="F42" s="13" t="s">
        <v>70</v>
      </c>
      <c r="G42" s="14" t="s">
        <v>16</v>
      </c>
      <c r="H42" s="109">
        <f>MAX(H38*H41,0)</f>
        <v>0</v>
      </c>
      <c r="I42" s="129"/>
    </row>
    <row r="43" spans="1:9" ht="15" customHeight="1" x14ac:dyDescent="0.3">
      <c r="A43" s="135" t="s">
        <v>36</v>
      </c>
      <c r="B43" s="136"/>
      <c r="C43" s="136"/>
      <c r="D43" s="137"/>
      <c r="E43" s="138" t="s">
        <v>49</v>
      </c>
      <c r="F43" s="139"/>
      <c r="G43" s="139"/>
      <c r="H43" s="140"/>
      <c r="I43" s="128" t="s">
        <v>143</v>
      </c>
    </row>
    <row r="44" spans="1:9" x14ac:dyDescent="0.3">
      <c r="A44" s="131" t="s">
        <v>37</v>
      </c>
      <c r="B44" s="132"/>
      <c r="C44" s="132"/>
      <c r="D44" s="133"/>
      <c r="E44" s="41"/>
      <c r="F44" s="21" t="s">
        <v>71</v>
      </c>
      <c r="G44" s="4"/>
      <c r="H44" s="111">
        <f>D49</f>
        <v>0</v>
      </c>
      <c r="I44" s="129"/>
    </row>
    <row r="45" spans="1:9" x14ac:dyDescent="0.3">
      <c r="A45" s="34"/>
      <c r="B45" s="1" t="s">
        <v>140</v>
      </c>
      <c r="C45" s="4"/>
      <c r="D45" s="102">
        <f>D30</f>
        <v>0</v>
      </c>
      <c r="E45" s="34"/>
      <c r="F45" s="1" t="s">
        <v>134</v>
      </c>
      <c r="G45" s="3" t="s">
        <v>15</v>
      </c>
      <c r="H45" s="105">
        <f>H32</f>
        <v>-1500</v>
      </c>
      <c r="I45" s="129"/>
    </row>
    <row r="46" spans="1:9" x14ac:dyDescent="0.3">
      <c r="A46" s="34"/>
      <c r="B46" s="1" t="s">
        <v>44</v>
      </c>
      <c r="C46" s="3" t="s">
        <v>15</v>
      </c>
      <c r="D46" s="102">
        <f>D42</f>
        <v>0</v>
      </c>
      <c r="E46" s="34"/>
      <c r="F46" s="1" t="s">
        <v>72</v>
      </c>
      <c r="G46" s="3" t="s">
        <v>15</v>
      </c>
      <c r="H46" s="105">
        <f>H42</f>
        <v>0</v>
      </c>
      <c r="I46" s="129"/>
    </row>
    <row r="47" spans="1:9" ht="28.8" x14ac:dyDescent="0.3">
      <c r="A47" s="34">
        <v>18</v>
      </c>
      <c r="B47" s="1" t="s">
        <v>45</v>
      </c>
      <c r="C47" s="3" t="s">
        <v>16</v>
      </c>
      <c r="D47" s="102">
        <f>SUM(D45:D46)</f>
        <v>0</v>
      </c>
      <c r="E47" s="35"/>
      <c r="F47" s="7"/>
      <c r="G47" s="8"/>
      <c r="H47" s="9"/>
      <c r="I47" s="129"/>
    </row>
    <row r="48" spans="1:9" x14ac:dyDescent="0.3">
      <c r="A48" s="131" t="s">
        <v>46</v>
      </c>
      <c r="B48" s="132"/>
      <c r="C48" s="132"/>
      <c r="D48" s="133"/>
      <c r="E48" s="35"/>
      <c r="F48" s="7"/>
      <c r="G48" s="8"/>
      <c r="H48" s="9"/>
      <c r="I48" s="129"/>
    </row>
    <row r="49" spans="1:9" ht="28.8" x14ac:dyDescent="0.3">
      <c r="A49" s="34">
        <v>19</v>
      </c>
      <c r="B49" s="1" t="s">
        <v>141</v>
      </c>
      <c r="C49" s="3" t="s">
        <v>16</v>
      </c>
      <c r="D49" s="5"/>
      <c r="E49" s="35"/>
      <c r="F49" s="7"/>
      <c r="G49" s="8"/>
      <c r="H49" s="9"/>
      <c r="I49" s="129"/>
    </row>
    <row r="50" spans="1:9" ht="72.599999999999994" thickBot="1" x14ac:dyDescent="0.35">
      <c r="A50" s="38"/>
      <c r="B50" s="31"/>
      <c r="C50" s="32"/>
      <c r="D50" s="33"/>
      <c r="E50" s="37">
        <v>37</v>
      </c>
      <c r="F50" s="13" t="s">
        <v>73</v>
      </c>
      <c r="G50" s="14" t="s">
        <v>16</v>
      </c>
      <c r="H50" s="109">
        <f>IF(SUM(H44:H46)&lt;0, IF(SUM(H44:H46)&lt;-1500, -1500, SUM(H44:H46)), SUM(H44:H46))</f>
        <v>-1500</v>
      </c>
      <c r="I50" s="130"/>
    </row>
  </sheetData>
  <mergeCells count="23">
    <mergeCell ref="A1:H1"/>
    <mergeCell ref="A2:H2"/>
    <mergeCell ref="A3:D3"/>
    <mergeCell ref="E3:H3"/>
    <mergeCell ref="I3:I17"/>
    <mergeCell ref="A4:D4"/>
    <mergeCell ref="E4:H4"/>
    <mergeCell ref="A12:D12"/>
    <mergeCell ref="I18:I26"/>
    <mergeCell ref="A27:D27"/>
    <mergeCell ref="E27:H27"/>
    <mergeCell ref="I27:I32"/>
    <mergeCell ref="E12:H12"/>
    <mergeCell ref="A18:D18"/>
    <mergeCell ref="E18:H18"/>
    <mergeCell ref="A44:D44"/>
    <mergeCell ref="A48:D48"/>
    <mergeCell ref="A33:D33"/>
    <mergeCell ref="E33:H33"/>
    <mergeCell ref="I33:I42"/>
    <mergeCell ref="A43:D43"/>
    <mergeCell ref="E43:H43"/>
    <mergeCell ref="I43:I50"/>
  </mergeCells>
  <printOptions gridLines="1"/>
  <pageMargins left="0.7" right="0.7" top="0.75" bottom="0.75" header="0.3" footer="0.3"/>
  <pageSetup scale="39" fitToWidth="2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E3857-489D-48AE-B000-AA2E202AA036}">
  <sheetPr>
    <tabColor theme="8"/>
    <pageSetUpPr fitToPage="1"/>
  </sheetPr>
  <dimension ref="A1:N50"/>
  <sheetViews>
    <sheetView tabSelected="1" zoomScaleNormal="100" workbookViewId="0">
      <pane ySplit="1" topLeftCell="A23" activePane="bottomLeft" state="frozen"/>
      <selection pane="bottomLeft" activeCell="H22" sqref="H22"/>
    </sheetView>
  </sheetViews>
  <sheetFormatPr defaultRowHeight="14.4" x14ac:dyDescent="0.3"/>
  <cols>
    <col min="1" max="1" width="3.6640625" style="39" customWidth="1"/>
    <col min="2" max="2" width="45.6640625" style="1" customWidth="1"/>
    <col min="3" max="3" width="3.6640625" style="3" customWidth="1"/>
    <col min="4" max="4" width="9.33203125" customWidth="1"/>
    <col min="5" max="5" width="3.6640625" style="3" customWidth="1"/>
    <col min="6" max="6" width="45.6640625" customWidth="1"/>
    <col min="7" max="7" width="3.6640625" customWidth="1"/>
    <col min="8" max="8" width="9.33203125" customWidth="1"/>
    <col min="9" max="9" width="9.33203125" style="49" customWidth="1"/>
    <col min="12" max="12" width="29" style="2" bestFit="1" customWidth="1"/>
    <col min="13" max="13" width="12.5546875" bestFit="1" customWidth="1"/>
    <col min="14" max="14" width="11.5546875" bestFit="1" customWidth="1"/>
  </cols>
  <sheetData>
    <row r="1" spans="1:14" s="47" customFormat="1" ht="46.2" x14ac:dyDescent="0.85">
      <c r="A1" s="160" t="s">
        <v>0</v>
      </c>
      <c r="B1" s="161"/>
      <c r="C1" s="161"/>
      <c r="D1" s="161"/>
      <c r="E1" s="161"/>
      <c r="F1" s="161"/>
      <c r="G1" s="161"/>
      <c r="H1" s="162"/>
      <c r="I1" s="45"/>
    </row>
    <row r="2" spans="1:14" s="46" customFormat="1" ht="26.4" thickBot="1" x14ac:dyDescent="0.55000000000000004">
      <c r="A2" s="166" t="s">
        <v>74</v>
      </c>
      <c r="B2" s="167"/>
      <c r="C2" s="167"/>
      <c r="D2" s="167"/>
      <c r="E2" s="167"/>
      <c r="F2" s="167"/>
      <c r="G2" s="167"/>
      <c r="H2" s="168"/>
      <c r="I2" s="48"/>
      <c r="L2" s="46" t="s">
        <v>212</v>
      </c>
    </row>
    <row r="3" spans="1:14" s="2" customFormat="1" ht="15" customHeight="1" x14ac:dyDescent="0.3">
      <c r="A3" s="144" t="s">
        <v>34</v>
      </c>
      <c r="B3" s="145"/>
      <c r="C3" s="145"/>
      <c r="D3" s="146"/>
      <c r="E3" s="138" t="s">
        <v>47</v>
      </c>
      <c r="F3" s="139"/>
      <c r="G3" s="139"/>
      <c r="H3" s="140"/>
      <c r="I3" s="128" t="s">
        <v>147</v>
      </c>
      <c r="L3" s="2" t="s">
        <v>213</v>
      </c>
      <c r="M3">
        <v>7</v>
      </c>
      <c r="N3" t="s">
        <v>214</v>
      </c>
    </row>
    <row r="4" spans="1:14" x14ac:dyDescent="0.3">
      <c r="A4" s="131" t="s">
        <v>5</v>
      </c>
      <c r="B4" s="132"/>
      <c r="C4" s="132"/>
      <c r="D4" s="133"/>
      <c r="E4" s="147" t="s">
        <v>56</v>
      </c>
      <c r="F4" s="148"/>
      <c r="G4" s="148"/>
      <c r="H4" s="149"/>
      <c r="I4" s="129"/>
      <c r="M4" s="2" t="s">
        <v>231</v>
      </c>
      <c r="N4" s="2" t="s">
        <v>220</v>
      </c>
    </row>
    <row r="5" spans="1:14" x14ac:dyDescent="0.3">
      <c r="A5" s="34" t="s">
        <v>12</v>
      </c>
      <c r="B5" s="1" t="s">
        <v>8</v>
      </c>
      <c r="C5" s="4" t="s">
        <v>15</v>
      </c>
      <c r="D5" s="5">
        <v>78784</v>
      </c>
      <c r="E5" s="34" t="s">
        <v>12</v>
      </c>
      <c r="F5" s="1" t="s">
        <v>50</v>
      </c>
      <c r="G5" s="4" t="s">
        <v>15</v>
      </c>
      <c r="H5" s="5">
        <v>0</v>
      </c>
      <c r="I5" s="129"/>
      <c r="L5" s="2" t="s">
        <v>222</v>
      </c>
      <c r="M5" s="121">
        <v>78784</v>
      </c>
      <c r="N5" s="121">
        <v>0</v>
      </c>
    </row>
    <row r="6" spans="1:14" x14ac:dyDescent="0.3">
      <c r="A6" s="34" t="s">
        <v>13</v>
      </c>
      <c r="B6" s="1" t="s">
        <v>9</v>
      </c>
      <c r="C6" s="3" t="s">
        <v>15</v>
      </c>
      <c r="D6" s="5">
        <v>500</v>
      </c>
      <c r="E6" s="34" t="s">
        <v>13</v>
      </c>
      <c r="F6" s="1" t="s">
        <v>51</v>
      </c>
      <c r="G6" s="3" t="s">
        <v>15</v>
      </c>
      <c r="H6" s="5">
        <v>0</v>
      </c>
      <c r="I6" s="129"/>
      <c r="L6" s="2" t="s">
        <v>215</v>
      </c>
      <c r="M6" s="121">
        <v>500</v>
      </c>
      <c r="N6" s="121">
        <v>0</v>
      </c>
    </row>
    <row r="7" spans="1:14" x14ac:dyDescent="0.3">
      <c r="A7" s="34" t="s">
        <v>6</v>
      </c>
      <c r="B7" s="1" t="s">
        <v>52</v>
      </c>
      <c r="C7" s="3" t="s">
        <v>15</v>
      </c>
      <c r="D7" s="5">
        <v>0</v>
      </c>
      <c r="E7" s="34" t="s">
        <v>6</v>
      </c>
      <c r="F7" s="1" t="s">
        <v>113</v>
      </c>
      <c r="G7" s="3" t="s">
        <v>15</v>
      </c>
      <c r="H7" s="5">
        <v>0</v>
      </c>
      <c r="I7" s="129"/>
      <c r="L7" s="2" t="s">
        <v>223</v>
      </c>
      <c r="M7" s="121">
        <v>0</v>
      </c>
      <c r="N7" s="121">
        <v>0</v>
      </c>
    </row>
    <row r="8" spans="1:14" ht="28.8" x14ac:dyDescent="0.3">
      <c r="A8" s="34" t="s">
        <v>14</v>
      </c>
      <c r="B8" s="1" t="s">
        <v>156</v>
      </c>
      <c r="C8" s="3" t="s">
        <v>15</v>
      </c>
      <c r="D8" s="5">
        <v>0</v>
      </c>
      <c r="E8" s="34" t="s">
        <v>14</v>
      </c>
      <c r="F8" s="1" t="s">
        <v>155</v>
      </c>
      <c r="G8" s="3" t="s">
        <v>15</v>
      </c>
      <c r="H8" s="5">
        <v>0</v>
      </c>
      <c r="I8" s="129"/>
      <c r="L8" s="2" t="s">
        <v>224</v>
      </c>
      <c r="M8" s="121">
        <v>0</v>
      </c>
      <c r="N8" s="121">
        <v>0</v>
      </c>
    </row>
    <row r="9" spans="1:14" ht="28.8" x14ac:dyDescent="0.3">
      <c r="A9" s="52" t="s">
        <v>7</v>
      </c>
      <c r="B9" s="18" t="s">
        <v>149</v>
      </c>
      <c r="C9" s="53" t="s">
        <v>15</v>
      </c>
      <c r="D9" s="54">
        <v>0</v>
      </c>
      <c r="E9" s="52" t="s">
        <v>7</v>
      </c>
      <c r="F9" s="18" t="s">
        <v>157</v>
      </c>
      <c r="G9" s="3" t="s">
        <v>15</v>
      </c>
      <c r="H9" s="5">
        <v>0</v>
      </c>
      <c r="I9" s="129"/>
      <c r="L9" s="2" t="s">
        <v>225</v>
      </c>
      <c r="M9" s="121">
        <v>0</v>
      </c>
      <c r="N9" s="121">
        <v>0</v>
      </c>
    </row>
    <row r="10" spans="1:14" ht="43.2" x14ac:dyDescent="0.3">
      <c r="A10" s="34" t="s">
        <v>150</v>
      </c>
      <c r="B10" s="18" t="s">
        <v>232</v>
      </c>
      <c r="C10" s="3" t="s">
        <v>15</v>
      </c>
      <c r="D10" s="5">
        <v>0</v>
      </c>
      <c r="E10" s="34" t="s">
        <v>21</v>
      </c>
      <c r="F10" s="1" t="s">
        <v>158</v>
      </c>
      <c r="G10" s="3" t="s">
        <v>15</v>
      </c>
      <c r="H10" s="5">
        <v>0</v>
      </c>
      <c r="I10" s="129"/>
      <c r="L10" s="2" t="s">
        <v>216</v>
      </c>
      <c r="M10" s="121">
        <v>0</v>
      </c>
      <c r="N10" s="121">
        <v>0</v>
      </c>
    </row>
    <row r="11" spans="1:14" ht="28.8" x14ac:dyDescent="0.3">
      <c r="A11" s="34">
        <v>1</v>
      </c>
      <c r="B11" s="1" t="s">
        <v>160</v>
      </c>
      <c r="C11" s="3" t="s">
        <v>16</v>
      </c>
      <c r="D11" s="102">
        <f>SUM(D5:D10)</f>
        <v>79284</v>
      </c>
      <c r="E11" s="34">
        <v>20</v>
      </c>
      <c r="F11" s="1" t="s">
        <v>161</v>
      </c>
      <c r="G11" s="3" t="s">
        <v>16</v>
      </c>
      <c r="H11" s="105">
        <f>SUM(H5:H10)</f>
        <v>0</v>
      </c>
      <c r="I11" s="129"/>
      <c r="L11" s="2" t="s">
        <v>226</v>
      </c>
      <c r="M11" s="121">
        <v>0</v>
      </c>
      <c r="N11" s="121">
        <v>0</v>
      </c>
    </row>
    <row r="12" spans="1:14" ht="15" customHeight="1" x14ac:dyDescent="0.3">
      <c r="A12" s="131" t="s">
        <v>18</v>
      </c>
      <c r="B12" s="132"/>
      <c r="C12" s="132"/>
      <c r="D12" s="133"/>
      <c r="E12" s="147" t="s">
        <v>57</v>
      </c>
      <c r="F12" s="148"/>
      <c r="G12" s="148"/>
      <c r="H12" s="149"/>
      <c r="I12" s="129"/>
      <c r="L12" s="2" t="s">
        <v>217</v>
      </c>
      <c r="M12" s="121">
        <v>2500</v>
      </c>
      <c r="N12" s="121">
        <v>0</v>
      </c>
    </row>
    <row r="13" spans="1:14" ht="28.8" x14ac:dyDescent="0.3">
      <c r="A13" s="34" t="s">
        <v>19</v>
      </c>
      <c r="B13" s="1" t="s">
        <v>152</v>
      </c>
      <c r="C13" s="4"/>
      <c r="D13" s="5">
        <v>0</v>
      </c>
      <c r="E13" s="34" t="s">
        <v>19</v>
      </c>
      <c r="F13" s="1" t="s">
        <v>162</v>
      </c>
      <c r="G13" s="4"/>
      <c r="H13" s="5">
        <v>0</v>
      </c>
      <c r="I13" s="129"/>
      <c r="L13" s="2" t="s">
        <v>227</v>
      </c>
      <c r="M13" s="121">
        <v>0</v>
      </c>
      <c r="N13" s="121">
        <v>1200</v>
      </c>
    </row>
    <row r="14" spans="1:14" x14ac:dyDescent="0.3">
      <c r="A14" s="34" t="s">
        <v>20</v>
      </c>
      <c r="B14" s="1" t="s">
        <v>23</v>
      </c>
      <c r="C14" s="3" t="s">
        <v>15</v>
      </c>
      <c r="D14" s="5">
        <v>2500</v>
      </c>
      <c r="E14" s="34" t="s">
        <v>20</v>
      </c>
      <c r="F14" s="1" t="s">
        <v>58</v>
      </c>
      <c r="G14" s="3" t="s">
        <v>15</v>
      </c>
      <c r="H14" s="5">
        <v>0</v>
      </c>
      <c r="I14" s="129"/>
      <c r="L14" s="2" t="s">
        <v>228</v>
      </c>
      <c r="M14" s="121">
        <v>5728</v>
      </c>
      <c r="N14" s="121">
        <v>0</v>
      </c>
    </row>
    <row r="15" spans="1:14" x14ac:dyDescent="0.3">
      <c r="A15" s="34" t="s">
        <v>151</v>
      </c>
      <c r="B15" s="1" t="s">
        <v>24</v>
      </c>
      <c r="C15" s="3" t="s">
        <v>15</v>
      </c>
      <c r="D15" s="5">
        <v>0</v>
      </c>
      <c r="E15" s="34" t="s">
        <v>151</v>
      </c>
      <c r="F15" s="1" t="s">
        <v>59</v>
      </c>
      <c r="G15" s="3" t="s">
        <v>15</v>
      </c>
      <c r="H15" s="5">
        <v>1200</v>
      </c>
      <c r="I15" s="129"/>
      <c r="L15" s="2" t="s">
        <v>218</v>
      </c>
      <c r="M15" s="121">
        <v>0</v>
      </c>
      <c r="N15" s="121" t="s">
        <v>221</v>
      </c>
    </row>
    <row r="16" spans="1:14" ht="28.8" x14ac:dyDescent="0.3">
      <c r="A16" s="34">
        <v>2</v>
      </c>
      <c r="B16" s="1" t="s">
        <v>153</v>
      </c>
      <c r="C16" s="3" t="s">
        <v>16</v>
      </c>
      <c r="D16" s="102">
        <f>SUM(D13:D15)</f>
        <v>2500</v>
      </c>
      <c r="E16" s="34">
        <v>21</v>
      </c>
      <c r="F16" s="1" t="s">
        <v>163</v>
      </c>
      <c r="G16" s="3" t="s">
        <v>16</v>
      </c>
      <c r="H16" s="105">
        <f>SUM(H13:H15)</f>
        <v>1200</v>
      </c>
      <c r="I16" s="129"/>
      <c r="L16" s="2" t="s">
        <v>219</v>
      </c>
      <c r="M16" s="121">
        <v>1500</v>
      </c>
      <c r="N16" s="121">
        <v>100</v>
      </c>
    </row>
    <row r="17" spans="1:14" ht="58.2" thickBot="1" x14ac:dyDescent="0.35">
      <c r="A17" s="34">
        <v>3</v>
      </c>
      <c r="B17" s="1" t="s">
        <v>26</v>
      </c>
      <c r="C17" s="3" t="s">
        <v>16</v>
      </c>
      <c r="D17" s="102">
        <f>D11-D16</f>
        <v>76784</v>
      </c>
      <c r="E17" s="34">
        <v>22</v>
      </c>
      <c r="F17" s="1" t="s">
        <v>61</v>
      </c>
      <c r="G17" s="3" t="s">
        <v>16</v>
      </c>
      <c r="H17" s="105">
        <f>H11-H16</f>
        <v>-1200</v>
      </c>
      <c r="I17" s="159"/>
      <c r="L17" s="2" t="s">
        <v>229</v>
      </c>
      <c r="M17" s="121">
        <v>0</v>
      </c>
      <c r="N17" s="121">
        <v>0</v>
      </c>
    </row>
    <row r="18" spans="1:14" ht="15" customHeight="1" x14ac:dyDescent="0.3">
      <c r="A18" s="131" t="s">
        <v>27</v>
      </c>
      <c r="B18" s="132"/>
      <c r="C18" s="132"/>
      <c r="D18" s="133"/>
      <c r="E18" s="147" t="s">
        <v>62</v>
      </c>
      <c r="F18" s="148"/>
      <c r="G18" s="148"/>
      <c r="H18" s="149"/>
      <c r="I18" s="128" t="s">
        <v>146</v>
      </c>
      <c r="L18" s="2" t="s">
        <v>230</v>
      </c>
      <c r="M18" s="121">
        <v>0</v>
      </c>
      <c r="N18" s="121">
        <v>0</v>
      </c>
    </row>
    <row r="19" spans="1:14" ht="28.8" x14ac:dyDescent="0.3">
      <c r="A19" s="34">
        <v>4</v>
      </c>
      <c r="B19" s="1" t="s">
        <v>154</v>
      </c>
      <c r="C19" s="4"/>
      <c r="D19" s="5">
        <v>5728</v>
      </c>
      <c r="E19" s="34">
        <v>23</v>
      </c>
      <c r="F19" s="1" t="s">
        <v>164</v>
      </c>
      <c r="G19" s="4"/>
      <c r="H19" s="5">
        <v>0</v>
      </c>
      <c r="I19" s="129"/>
    </row>
    <row r="20" spans="1:14" x14ac:dyDescent="0.3">
      <c r="A20" s="34">
        <v>5</v>
      </c>
      <c r="B20" s="1" t="s">
        <v>89</v>
      </c>
      <c r="C20" s="4"/>
      <c r="D20" s="6"/>
      <c r="E20" s="34">
        <v>24</v>
      </c>
      <c r="F20" s="1" t="s">
        <v>89</v>
      </c>
      <c r="G20" s="4"/>
      <c r="H20" s="6"/>
      <c r="I20" s="129"/>
    </row>
    <row r="21" spans="1:14" ht="28.8" x14ac:dyDescent="0.3">
      <c r="A21" s="34" t="s">
        <v>12</v>
      </c>
      <c r="B21" s="1" t="s">
        <v>165</v>
      </c>
      <c r="C21" s="3" t="s">
        <v>15</v>
      </c>
      <c r="D21" s="5">
        <v>1099</v>
      </c>
      <c r="E21" s="34" t="s">
        <v>12</v>
      </c>
      <c r="F21" s="1" t="s">
        <v>165</v>
      </c>
      <c r="G21" s="3" t="s">
        <v>15</v>
      </c>
      <c r="H21" s="5">
        <v>17</v>
      </c>
      <c r="I21" s="129"/>
    </row>
    <row r="22" spans="1:14" ht="28.8" x14ac:dyDescent="0.3">
      <c r="A22" s="34" t="s">
        <v>13</v>
      </c>
      <c r="B22" s="1" t="s">
        <v>166</v>
      </c>
      <c r="C22" s="3" t="s">
        <v>15</v>
      </c>
      <c r="D22" s="5">
        <v>4699</v>
      </c>
      <c r="E22" s="34" t="s">
        <v>13</v>
      </c>
      <c r="F22" s="1" t="s">
        <v>166</v>
      </c>
      <c r="G22" s="3" t="s">
        <v>15</v>
      </c>
      <c r="H22" s="5">
        <v>74</v>
      </c>
      <c r="I22" s="129"/>
    </row>
    <row r="23" spans="1:14" ht="28.8" x14ac:dyDescent="0.3">
      <c r="A23" s="34">
        <v>6</v>
      </c>
      <c r="B23" s="1" t="s">
        <v>95</v>
      </c>
      <c r="C23" s="3" t="s">
        <v>15</v>
      </c>
      <c r="D23" s="5">
        <v>65170</v>
      </c>
      <c r="E23" s="34">
        <v>25</v>
      </c>
      <c r="F23" s="1" t="s">
        <v>94</v>
      </c>
      <c r="G23" s="3" t="s">
        <v>15</v>
      </c>
      <c r="H23" s="106">
        <v>11130</v>
      </c>
      <c r="I23" s="129"/>
    </row>
    <row r="24" spans="1:14" ht="57.6" x14ac:dyDescent="0.3">
      <c r="A24" s="34">
        <v>7</v>
      </c>
      <c r="B24" s="1" t="s">
        <v>168</v>
      </c>
      <c r="C24" s="3" t="s">
        <v>15</v>
      </c>
      <c r="D24" s="5">
        <v>4730</v>
      </c>
      <c r="E24" s="40"/>
      <c r="F24" s="17"/>
      <c r="G24" s="17"/>
      <c r="H24" s="9"/>
      <c r="I24" s="129"/>
    </row>
    <row r="25" spans="1:14" ht="72" x14ac:dyDescent="0.3">
      <c r="A25" s="35"/>
      <c r="B25" s="7"/>
      <c r="C25" s="8"/>
      <c r="D25" s="9"/>
      <c r="E25" s="34">
        <v>26</v>
      </c>
      <c r="F25" s="1" t="s">
        <v>167</v>
      </c>
      <c r="G25" s="3" t="s">
        <v>15</v>
      </c>
      <c r="H25" s="105">
        <f>IF(D47&lt;0, -D47, 0)</f>
        <v>4462</v>
      </c>
      <c r="I25" s="129"/>
    </row>
    <row r="26" spans="1:14" ht="29.4" thickBot="1" x14ac:dyDescent="0.35">
      <c r="A26" s="34">
        <v>8</v>
      </c>
      <c r="B26" s="1" t="s">
        <v>29</v>
      </c>
      <c r="C26" s="3" t="s">
        <v>16</v>
      </c>
      <c r="D26" s="102">
        <f>SUM(D19:D24)</f>
        <v>81426</v>
      </c>
      <c r="E26" s="34">
        <v>27</v>
      </c>
      <c r="F26" s="1" t="s">
        <v>64</v>
      </c>
      <c r="G26" s="3" t="s">
        <v>16</v>
      </c>
      <c r="H26" s="107">
        <f>SUM(H19:H25)</f>
        <v>15683</v>
      </c>
      <c r="I26" s="129"/>
    </row>
    <row r="27" spans="1:14" ht="15" customHeight="1" x14ac:dyDescent="0.3">
      <c r="A27" s="131" t="s">
        <v>125</v>
      </c>
      <c r="B27" s="132"/>
      <c r="C27" s="132"/>
      <c r="D27" s="133"/>
      <c r="E27" s="147" t="s">
        <v>126</v>
      </c>
      <c r="F27" s="148"/>
      <c r="G27" s="148"/>
      <c r="H27" s="149"/>
      <c r="I27" s="128" t="s">
        <v>145</v>
      </c>
    </row>
    <row r="28" spans="1:14" x14ac:dyDescent="0.3">
      <c r="A28" s="34"/>
      <c r="B28" s="1" t="s">
        <v>30</v>
      </c>
      <c r="C28" s="4"/>
      <c r="D28" s="102">
        <f>D17</f>
        <v>76784</v>
      </c>
      <c r="E28" s="34"/>
      <c r="F28" s="1" t="s">
        <v>65</v>
      </c>
      <c r="G28" s="4"/>
      <c r="H28" s="105">
        <f>H17</f>
        <v>-1200</v>
      </c>
      <c r="I28" s="129"/>
    </row>
    <row r="29" spans="1:14" x14ac:dyDescent="0.3">
      <c r="A29" s="34"/>
      <c r="B29" s="1" t="s">
        <v>31</v>
      </c>
      <c r="C29" s="3" t="s">
        <v>33</v>
      </c>
      <c r="D29" s="102">
        <f>D26</f>
        <v>81426</v>
      </c>
      <c r="E29" s="34"/>
      <c r="F29" s="1" t="s">
        <v>66</v>
      </c>
      <c r="G29" s="3" t="s">
        <v>33</v>
      </c>
      <c r="H29" s="105">
        <f>H26</f>
        <v>15683</v>
      </c>
      <c r="I29" s="129"/>
    </row>
    <row r="30" spans="1:14" ht="28.8" x14ac:dyDescent="0.3">
      <c r="A30" s="34">
        <v>9</v>
      </c>
      <c r="B30" s="1" t="s">
        <v>32</v>
      </c>
      <c r="C30" s="3" t="s">
        <v>16</v>
      </c>
      <c r="D30" s="102">
        <f>D28-D29</f>
        <v>-4642</v>
      </c>
      <c r="E30" s="34">
        <v>28</v>
      </c>
      <c r="F30" s="1" t="s">
        <v>67</v>
      </c>
      <c r="G30" s="3" t="s">
        <v>16</v>
      </c>
      <c r="H30" s="105">
        <f>H28-H29</f>
        <v>-16883</v>
      </c>
      <c r="I30" s="129"/>
    </row>
    <row r="31" spans="1:14" x14ac:dyDescent="0.3">
      <c r="A31" s="35"/>
      <c r="B31" s="7"/>
      <c r="C31" s="8"/>
      <c r="D31" s="9"/>
      <c r="E31" s="34">
        <v>29</v>
      </c>
      <c r="F31" s="18" t="s">
        <v>68</v>
      </c>
      <c r="G31" s="3" t="s">
        <v>43</v>
      </c>
      <c r="H31" s="108">
        <v>0.5</v>
      </c>
      <c r="I31" s="129"/>
    </row>
    <row r="32" spans="1:14" ht="87" thickBot="1" x14ac:dyDescent="0.35">
      <c r="A32" s="36"/>
      <c r="B32" s="10"/>
      <c r="C32" s="11"/>
      <c r="D32" s="12"/>
      <c r="E32" s="37">
        <v>30</v>
      </c>
      <c r="F32" s="50" t="s">
        <v>211</v>
      </c>
      <c r="G32" s="14"/>
      <c r="H32" s="109">
        <f>IF(H30*H31&lt;0, IF(H30*H31&lt;-1500, -1500, H30*H31), H30*H31)</f>
        <v>-1500</v>
      </c>
      <c r="I32" s="129"/>
    </row>
    <row r="33" spans="1:9" ht="15" customHeight="1" x14ac:dyDescent="0.3">
      <c r="A33" s="144" t="s">
        <v>35</v>
      </c>
      <c r="B33" s="145"/>
      <c r="C33" s="145"/>
      <c r="D33" s="146"/>
      <c r="E33" s="138" t="s">
        <v>48</v>
      </c>
      <c r="F33" s="139"/>
      <c r="G33" s="139"/>
      <c r="H33" s="140"/>
      <c r="I33" s="128" t="s">
        <v>144</v>
      </c>
    </row>
    <row r="34" spans="1:9" ht="28.8" x14ac:dyDescent="0.3">
      <c r="A34" s="34">
        <v>10</v>
      </c>
      <c r="B34" s="1" t="s">
        <v>38</v>
      </c>
      <c r="C34" s="4"/>
      <c r="D34" s="5">
        <v>0</v>
      </c>
      <c r="E34" s="35"/>
      <c r="F34" s="7"/>
      <c r="G34" s="8"/>
      <c r="H34" s="9"/>
      <c r="I34" s="129"/>
    </row>
    <row r="35" spans="1:9" x14ac:dyDescent="0.3">
      <c r="A35" s="34">
        <v>11</v>
      </c>
      <c r="B35" s="1" t="s">
        <v>169</v>
      </c>
      <c r="C35" s="3" t="s">
        <v>15</v>
      </c>
      <c r="D35" s="5">
        <v>1500</v>
      </c>
      <c r="E35" s="34">
        <v>31</v>
      </c>
      <c r="F35" s="1" t="s">
        <v>169</v>
      </c>
      <c r="G35" s="3" t="s">
        <v>15</v>
      </c>
      <c r="H35" s="5">
        <v>100</v>
      </c>
      <c r="I35" s="129"/>
    </row>
    <row r="36" spans="1:9" ht="100.8" x14ac:dyDescent="0.3">
      <c r="A36" s="34">
        <v>12</v>
      </c>
      <c r="B36" s="18" t="s">
        <v>171</v>
      </c>
      <c r="C36" s="3" t="s">
        <v>15</v>
      </c>
      <c r="D36" s="5">
        <v>0</v>
      </c>
      <c r="E36" s="34">
        <v>32</v>
      </c>
      <c r="F36" s="1" t="s">
        <v>170</v>
      </c>
      <c r="G36" s="3" t="s">
        <v>15</v>
      </c>
      <c r="H36" s="5">
        <v>0</v>
      </c>
      <c r="I36" s="129"/>
    </row>
    <row r="37" spans="1:9" ht="43.2" x14ac:dyDescent="0.3">
      <c r="A37" s="34">
        <v>13</v>
      </c>
      <c r="B37" s="1" t="s">
        <v>102</v>
      </c>
      <c r="C37" s="3" t="s">
        <v>15</v>
      </c>
      <c r="D37" s="5">
        <v>0</v>
      </c>
      <c r="E37" s="34">
        <v>33</v>
      </c>
      <c r="F37" s="1" t="s">
        <v>102</v>
      </c>
      <c r="G37" s="3" t="s">
        <v>15</v>
      </c>
      <c r="H37" s="5">
        <v>0</v>
      </c>
      <c r="I37" s="129"/>
    </row>
    <row r="38" spans="1:9" x14ac:dyDescent="0.3">
      <c r="A38" s="34">
        <v>14</v>
      </c>
      <c r="B38" s="1" t="s">
        <v>41</v>
      </c>
      <c r="C38" s="3" t="s">
        <v>16</v>
      </c>
      <c r="D38" s="102">
        <f>SUM(D34:D37)</f>
        <v>1500</v>
      </c>
      <c r="E38" s="34">
        <v>34</v>
      </c>
      <c r="F38" s="1" t="s">
        <v>69</v>
      </c>
      <c r="G38" s="3" t="s">
        <v>16</v>
      </c>
      <c r="H38" s="105">
        <f>SUM(H35:H37)</f>
        <v>100</v>
      </c>
      <c r="I38" s="129"/>
    </row>
    <row r="39" spans="1:9" x14ac:dyDescent="0.3">
      <c r="A39" s="34">
        <v>15</v>
      </c>
      <c r="B39" s="1" t="s">
        <v>105</v>
      </c>
      <c r="C39" s="3" t="s">
        <v>33</v>
      </c>
      <c r="D39" s="5">
        <v>0</v>
      </c>
      <c r="E39" s="35"/>
      <c r="F39" s="7"/>
      <c r="G39" s="8"/>
      <c r="H39" s="9"/>
      <c r="I39" s="129"/>
    </row>
    <row r="40" spans="1:9" x14ac:dyDescent="0.3">
      <c r="A40" s="35"/>
      <c r="B40" s="7"/>
      <c r="C40" s="8"/>
      <c r="D40" s="9"/>
      <c r="E40" s="35"/>
      <c r="F40" s="7"/>
      <c r="G40" s="8"/>
      <c r="H40" s="9"/>
      <c r="I40" s="129"/>
    </row>
    <row r="41" spans="1:9" x14ac:dyDescent="0.3">
      <c r="A41" s="34">
        <v>16</v>
      </c>
      <c r="B41" s="1" t="s">
        <v>107</v>
      </c>
      <c r="C41" s="3" t="s">
        <v>43</v>
      </c>
      <c r="D41" s="103">
        <v>0.12</v>
      </c>
      <c r="E41" s="34">
        <v>35</v>
      </c>
      <c r="F41" s="1" t="s">
        <v>108</v>
      </c>
      <c r="G41" s="3" t="s">
        <v>43</v>
      </c>
      <c r="H41" s="110">
        <v>0.2</v>
      </c>
      <c r="I41" s="129"/>
    </row>
    <row r="42" spans="1:9" ht="43.8" thickBot="1" x14ac:dyDescent="0.35">
      <c r="A42" s="37">
        <v>17</v>
      </c>
      <c r="B42" s="13" t="s">
        <v>42</v>
      </c>
      <c r="C42" s="14" t="s">
        <v>16</v>
      </c>
      <c r="D42" s="104">
        <f>(D38-D39)*D41</f>
        <v>180</v>
      </c>
      <c r="E42" s="37">
        <v>36</v>
      </c>
      <c r="F42" s="13" t="s">
        <v>70</v>
      </c>
      <c r="G42" s="14" t="s">
        <v>16</v>
      </c>
      <c r="H42" s="109">
        <f>MAX(H38*H41,0)</f>
        <v>20</v>
      </c>
      <c r="I42" s="129"/>
    </row>
    <row r="43" spans="1:9" ht="15" customHeight="1" x14ac:dyDescent="0.3">
      <c r="A43" s="135" t="s">
        <v>36</v>
      </c>
      <c r="B43" s="136"/>
      <c r="C43" s="136"/>
      <c r="D43" s="137"/>
      <c r="E43" s="138" t="s">
        <v>49</v>
      </c>
      <c r="F43" s="139"/>
      <c r="G43" s="139"/>
      <c r="H43" s="140"/>
      <c r="I43" s="128" t="s">
        <v>143</v>
      </c>
    </row>
    <row r="44" spans="1:9" x14ac:dyDescent="0.3">
      <c r="A44" s="131" t="s">
        <v>37</v>
      </c>
      <c r="B44" s="132"/>
      <c r="C44" s="132"/>
      <c r="D44" s="133"/>
      <c r="E44" s="41"/>
      <c r="F44" s="21" t="s">
        <v>71</v>
      </c>
      <c r="G44" s="4"/>
      <c r="H44" s="111">
        <f>D49</f>
        <v>-982</v>
      </c>
      <c r="I44" s="129"/>
    </row>
    <row r="45" spans="1:9" x14ac:dyDescent="0.3">
      <c r="A45" s="34"/>
      <c r="B45" s="1" t="s">
        <v>140</v>
      </c>
      <c r="C45" s="4"/>
      <c r="D45" s="102">
        <f>D30</f>
        <v>-4642</v>
      </c>
      <c r="E45" s="34"/>
      <c r="F45" s="1" t="s">
        <v>134</v>
      </c>
      <c r="G45" s="3" t="s">
        <v>15</v>
      </c>
      <c r="H45" s="105">
        <f>H32</f>
        <v>-1500</v>
      </c>
      <c r="I45" s="129"/>
    </row>
    <row r="46" spans="1:9" x14ac:dyDescent="0.3">
      <c r="A46" s="34"/>
      <c r="B46" s="1" t="s">
        <v>44</v>
      </c>
      <c r="C46" s="3" t="s">
        <v>15</v>
      </c>
      <c r="D46" s="102">
        <f>D42</f>
        <v>180</v>
      </c>
      <c r="E46" s="34"/>
      <c r="F46" s="1" t="s">
        <v>72</v>
      </c>
      <c r="G46" s="3" t="s">
        <v>15</v>
      </c>
      <c r="H46" s="105">
        <f>H42</f>
        <v>20</v>
      </c>
      <c r="I46" s="129"/>
    </row>
    <row r="47" spans="1:9" ht="28.8" x14ac:dyDescent="0.3">
      <c r="A47" s="34">
        <v>18</v>
      </c>
      <c r="B47" s="1" t="s">
        <v>45</v>
      </c>
      <c r="C47" s="3" t="s">
        <v>16</v>
      </c>
      <c r="D47" s="102">
        <f>SUM(D45:D46)</f>
        <v>-4462</v>
      </c>
      <c r="E47" s="35"/>
      <c r="F47" s="7"/>
      <c r="G47" s="8"/>
      <c r="H47" s="9"/>
      <c r="I47" s="129"/>
    </row>
    <row r="48" spans="1:9" x14ac:dyDescent="0.3">
      <c r="A48" s="131" t="s">
        <v>46</v>
      </c>
      <c r="B48" s="132"/>
      <c r="C48" s="132"/>
      <c r="D48" s="133"/>
      <c r="E48" s="35"/>
      <c r="F48" s="7"/>
      <c r="G48" s="8"/>
      <c r="H48" s="9"/>
      <c r="I48" s="129"/>
    </row>
    <row r="49" spans="1:9" ht="28.8" x14ac:dyDescent="0.3">
      <c r="A49" s="34">
        <v>19</v>
      </c>
      <c r="B49" s="1" t="s">
        <v>141</v>
      </c>
      <c r="C49" s="3" t="s">
        <v>16</v>
      </c>
      <c r="D49" s="51">
        <v>-982</v>
      </c>
      <c r="E49" s="35"/>
      <c r="F49" s="7"/>
      <c r="G49" s="8"/>
      <c r="H49" s="9"/>
      <c r="I49" s="129"/>
    </row>
    <row r="50" spans="1:9" ht="72.599999999999994" thickBot="1" x14ac:dyDescent="0.35">
      <c r="A50" s="38"/>
      <c r="B50" s="31"/>
      <c r="C50" s="32"/>
      <c r="D50" s="33"/>
      <c r="E50" s="37">
        <v>37</v>
      </c>
      <c r="F50" s="13" t="s">
        <v>73</v>
      </c>
      <c r="G50" s="14" t="s">
        <v>16</v>
      </c>
      <c r="H50" s="109">
        <f>IF(SUM(H44:H46)&lt;0, IF(SUM(H44:H46)&lt;-1500, -1500, SUM(H44:H46)), SUM(H44:H46))</f>
        <v>-1500</v>
      </c>
      <c r="I50" s="130"/>
    </row>
  </sheetData>
  <mergeCells count="23">
    <mergeCell ref="A1:H1"/>
    <mergeCell ref="A2:H2"/>
    <mergeCell ref="A3:D3"/>
    <mergeCell ref="E3:H3"/>
    <mergeCell ref="I3:I17"/>
    <mergeCell ref="A4:D4"/>
    <mergeCell ref="E4:H4"/>
    <mergeCell ref="A12:D12"/>
    <mergeCell ref="E12:H12"/>
    <mergeCell ref="A18:D18"/>
    <mergeCell ref="E18:H18"/>
    <mergeCell ref="I18:I26"/>
    <mergeCell ref="A27:D27"/>
    <mergeCell ref="E27:H27"/>
    <mergeCell ref="I27:I32"/>
    <mergeCell ref="A33:D33"/>
    <mergeCell ref="E33:H33"/>
    <mergeCell ref="I33:I42"/>
    <mergeCell ref="A43:D43"/>
    <mergeCell ref="E43:H43"/>
    <mergeCell ref="I43:I50"/>
    <mergeCell ref="A44:D44"/>
    <mergeCell ref="A48:D48"/>
  </mergeCells>
  <printOptions gridLines="1"/>
  <pageMargins left="0.7" right="0.7" top="0.75" bottom="0.75" header="0.3" footer="0.3"/>
  <pageSetup scale="39" fitToWidth="2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D7719-BA79-4D34-87B3-FF14EEEABC87}">
  <sheetPr>
    <tabColor theme="9"/>
    <pageSetUpPr fitToPage="1"/>
  </sheetPr>
  <dimension ref="A1:E50"/>
  <sheetViews>
    <sheetView zoomScaleNormal="100" workbookViewId="0">
      <pane ySplit="1" topLeftCell="A2" activePane="bottomLeft" state="frozen"/>
      <selection pane="bottomLeft" activeCell="D38" sqref="D38"/>
    </sheetView>
  </sheetViews>
  <sheetFormatPr defaultRowHeight="14.4" x14ac:dyDescent="0.3"/>
  <cols>
    <col min="1" max="1" width="3.6640625" style="3" customWidth="1"/>
    <col min="2" max="2" width="45.6640625" customWidth="1"/>
    <col min="3" max="3" width="3.6640625" customWidth="1"/>
    <col min="4" max="4" width="9.33203125" customWidth="1"/>
    <col min="5" max="5" width="9.33203125" style="49" customWidth="1"/>
  </cols>
  <sheetData>
    <row r="1" spans="1:5" s="47" customFormat="1" ht="46.2" x14ac:dyDescent="0.85">
      <c r="A1" s="163" t="s">
        <v>1</v>
      </c>
      <c r="B1" s="164"/>
      <c r="C1" s="164"/>
      <c r="D1" s="165"/>
      <c r="E1" s="45"/>
    </row>
    <row r="2" spans="1:5" s="46" customFormat="1" ht="26.4" thickBot="1" x14ac:dyDescent="0.55000000000000004">
      <c r="A2" s="169" t="s">
        <v>4</v>
      </c>
      <c r="B2" s="170"/>
      <c r="C2" s="170"/>
      <c r="D2" s="171"/>
      <c r="E2" s="48"/>
    </row>
    <row r="3" spans="1:5" s="2" customFormat="1" ht="15" customHeight="1" x14ac:dyDescent="0.3">
      <c r="A3" s="141" t="s">
        <v>47</v>
      </c>
      <c r="B3" s="142"/>
      <c r="C3" s="142"/>
      <c r="D3" s="143"/>
      <c r="E3" s="128" t="s">
        <v>147</v>
      </c>
    </row>
    <row r="4" spans="1:5" x14ac:dyDescent="0.3">
      <c r="A4" s="150" t="s">
        <v>80</v>
      </c>
      <c r="B4" s="151"/>
      <c r="C4" s="151"/>
      <c r="D4" s="152"/>
      <c r="E4" s="129"/>
    </row>
    <row r="5" spans="1:5" x14ac:dyDescent="0.3">
      <c r="A5" s="34" t="s">
        <v>12</v>
      </c>
      <c r="B5" s="1" t="s">
        <v>75</v>
      </c>
      <c r="C5" s="4" t="s">
        <v>15</v>
      </c>
      <c r="D5" s="5"/>
      <c r="E5" s="129"/>
    </row>
    <row r="6" spans="1:5" ht="28.8" x14ac:dyDescent="0.3">
      <c r="A6" s="34" t="s">
        <v>13</v>
      </c>
      <c r="B6" s="1" t="s">
        <v>76</v>
      </c>
      <c r="C6" s="3" t="s">
        <v>15</v>
      </c>
      <c r="D6" s="5"/>
      <c r="E6" s="129"/>
    </row>
    <row r="7" spans="1:5" x14ac:dyDescent="0.3">
      <c r="A7" s="34" t="s">
        <v>6</v>
      </c>
      <c r="B7" s="1" t="s">
        <v>114</v>
      </c>
      <c r="C7" s="3" t="s">
        <v>15</v>
      </c>
      <c r="D7" s="5"/>
      <c r="E7" s="129"/>
    </row>
    <row r="8" spans="1:5" ht="43.2" x14ac:dyDescent="0.3">
      <c r="A8" s="34" t="s">
        <v>14</v>
      </c>
      <c r="B8" s="1" t="s">
        <v>172</v>
      </c>
      <c r="C8" s="3" t="s">
        <v>15</v>
      </c>
      <c r="D8" s="5"/>
      <c r="E8" s="129"/>
    </row>
    <row r="9" spans="1:5" ht="43.2" x14ac:dyDescent="0.3">
      <c r="A9" s="34" t="s">
        <v>7</v>
      </c>
      <c r="B9" s="1" t="s">
        <v>173</v>
      </c>
      <c r="C9" s="3" t="s">
        <v>15</v>
      </c>
      <c r="D9" s="5"/>
      <c r="E9" s="129"/>
    </row>
    <row r="10" spans="1:5" ht="43.2" x14ac:dyDescent="0.3">
      <c r="A10" s="34" t="s">
        <v>150</v>
      </c>
      <c r="B10" s="1" t="s">
        <v>174</v>
      </c>
      <c r="C10" s="3" t="s">
        <v>15</v>
      </c>
      <c r="D10" s="5"/>
      <c r="E10" s="129"/>
    </row>
    <row r="11" spans="1:5" ht="28.8" x14ac:dyDescent="0.3">
      <c r="A11" s="34">
        <v>1</v>
      </c>
      <c r="B11" s="1" t="s">
        <v>175</v>
      </c>
      <c r="C11" s="3" t="s">
        <v>16</v>
      </c>
      <c r="D11" s="112">
        <f>SUM(D5:D10)</f>
        <v>0</v>
      </c>
      <c r="E11" s="129"/>
    </row>
    <row r="12" spans="1:5" ht="15" customHeight="1" x14ac:dyDescent="0.3">
      <c r="A12" s="150" t="s">
        <v>81</v>
      </c>
      <c r="B12" s="151"/>
      <c r="C12" s="151"/>
      <c r="D12" s="152"/>
      <c r="E12" s="129"/>
    </row>
    <row r="13" spans="1:5" ht="28.8" x14ac:dyDescent="0.3">
      <c r="A13" s="34" t="s">
        <v>19</v>
      </c>
      <c r="B13" s="1" t="s">
        <v>116</v>
      </c>
      <c r="C13" s="4"/>
      <c r="D13" s="5"/>
      <c r="E13" s="129"/>
    </row>
    <row r="14" spans="1:5" x14ac:dyDescent="0.3">
      <c r="A14" s="34" t="s">
        <v>20</v>
      </c>
      <c r="B14" s="1" t="s">
        <v>82</v>
      </c>
      <c r="C14" s="3" t="s">
        <v>15</v>
      </c>
      <c r="D14" s="5"/>
      <c r="E14" s="129"/>
    </row>
    <row r="15" spans="1:5" x14ac:dyDescent="0.3">
      <c r="A15" s="34" t="s">
        <v>151</v>
      </c>
      <c r="B15" s="1" t="s">
        <v>83</v>
      </c>
      <c r="C15" s="3" t="s">
        <v>15</v>
      </c>
      <c r="D15" s="5"/>
      <c r="E15" s="129"/>
    </row>
    <row r="16" spans="1:5" ht="28.8" x14ac:dyDescent="0.3">
      <c r="A16" s="34">
        <v>2</v>
      </c>
      <c r="B16" s="1" t="s">
        <v>176</v>
      </c>
      <c r="C16" s="3" t="s">
        <v>16</v>
      </c>
      <c r="D16" s="112">
        <f>SUM(D13:D15)</f>
        <v>0</v>
      </c>
      <c r="E16" s="129"/>
    </row>
    <row r="17" spans="1:5" ht="72.599999999999994" thickBot="1" x14ac:dyDescent="0.35">
      <c r="A17" s="34">
        <v>3</v>
      </c>
      <c r="B17" s="1" t="s">
        <v>85</v>
      </c>
      <c r="C17" s="3" t="s">
        <v>16</v>
      </c>
      <c r="D17" s="112">
        <f>D11-D16</f>
        <v>0</v>
      </c>
      <c r="E17" s="159"/>
    </row>
    <row r="18" spans="1:5" ht="15" customHeight="1" x14ac:dyDescent="0.3">
      <c r="A18" s="150" t="s">
        <v>86</v>
      </c>
      <c r="B18" s="151"/>
      <c r="C18" s="151"/>
      <c r="D18" s="152"/>
      <c r="E18" s="128" t="s">
        <v>146</v>
      </c>
    </row>
    <row r="19" spans="1:5" ht="28.8" x14ac:dyDescent="0.3">
      <c r="A19" s="34">
        <v>4</v>
      </c>
      <c r="B19" s="1" t="s">
        <v>177</v>
      </c>
      <c r="C19" s="4"/>
      <c r="D19" s="5"/>
      <c r="E19" s="129"/>
    </row>
    <row r="20" spans="1:5" x14ac:dyDescent="0.3">
      <c r="A20" s="34">
        <v>5</v>
      </c>
      <c r="B20" s="1" t="s">
        <v>88</v>
      </c>
      <c r="C20" s="4"/>
      <c r="D20" s="6"/>
      <c r="E20" s="129"/>
    </row>
    <row r="21" spans="1:5" ht="28.8" x14ac:dyDescent="0.3">
      <c r="A21" s="34" t="s">
        <v>12</v>
      </c>
      <c r="B21" s="1" t="s">
        <v>178</v>
      </c>
      <c r="C21" s="3" t="s">
        <v>15</v>
      </c>
      <c r="D21" s="5"/>
      <c r="E21" s="129"/>
    </row>
    <row r="22" spans="1:5" ht="28.8" x14ac:dyDescent="0.3">
      <c r="A22" s="34" t="s">
        <v>13</v>
      </c>
      <c r="B22" s="1" t="s">
        <v>179</v>
      </c>
      <c r="C22" s="3" t="s">
        <v>15</v>
      </c>
      <c r="D22" s="5"/>
      <c r="E22" s="129"/>
    </row>
    <row r="23" spans="1:5" ht="43.2" x14ac:dyDescent="0.3">
      <c r="A23" s="34">
        <v>6</v>
      </c>
      <c r="B23" s="1" t="s">
        <v>180</v>
      </c>
      <c r="C23" s="3" t="s">
        <v>15</v>
      </c>
      <c r="D23" s="23"/>
      <c r="E23" s="129"/>
    </row>
    <row r="24" spans="1:5" ht="86.4" x14ac:dyDescent="0.3">
      <c r="A24" s="34">
        <v>7</v>
      </c>
      <c r="B24" s="1" t="s">
        <v>181</v>
      </c>
      <c r="C24" s="3" t="s">
        <v>15</v>
      </c>
      <c r="D24" s="5"/>
      <c r="E24" s="129"/>
    </row>
    <row r="25" spans="1:5" x14ac:dyDescent="0.3">
      <c r="A25" s="35"/>
      <c r="B25" s="7"/>
      <c r="C25" s="8"/>
      <c r="D25" s="9"/>
      <c r="E25" s="129"/>
    </row>
    <row r="26" spans="1:5" ht="29.4" thickBot="1" x14ac:dyDescent="0.35">
      <c r="A26" s="34">
        <v>8</v>
      </c>
      <c r="B26" s="1" t="s">
        <v>97</v>
      </c>
      <c r="C26" s="3" t="s">
        <v>16</v>
      </c>
      <c r="D26" s="112">
        <f>SUM(D19:D24)</f>
        <v>0</v>
      </c>
      <c r="E26" s="129"/>
    </row>
    <row r="27" spans="1:5" ht="15" customHeight="1" x14ac:dyDescent="0.3">
      <c r="A27" s="150" t="s">
        <v>127</v>
      </c>
      <c r="B27" s="151"/>
      <c r="C27" s="151"/>
      <c r="D27" s="152"/>
      <c r="E27" s="128" t="s">
        <v>145</v>
      </c>
    </row>
    <row r="28" spans="1:5" x14ac:dyDescent="0.3">
      <c r="A28" s="34"/>
      <c r="B28" s="1" t="s">
        <v>98</v>
      </c>
      <c r="C28" s="4"/>
      <c r="D28" s="112">
        <f>D17</f>
        <v>0</v>
      </c>
      <c r="E28" s="129"/>
    </row>
    <row r="29" spans="1:5" ht="28.8" x14ac:dyDescent="0.3">
      <c r="A29" s="34"/>
      <c r="B29" s="1" t="s">
        <v>99</v>
      </c>
      <c r="C29" s="3" t="s">
        <v>33</v>
      </c>
      <c r="D29" s="112">
        <f>D26</f>
        <v>0</v>
      </c>
      <c r="E29" s="129"/>
    </row>
    <row r="30" spans="1:5" ht="28.8" x14ac:dyDescent="0.3">
      <c r="A30" s="34">
        <v>9</v>
      </c>
      <c r="B30" s="1" t="s">
        <v>100</v>
      </c>
      <c r="C30" s="3" t="s">
        <v>16</v>
      </c>
      <c r="D30" s="112">
        <f>D28-D29</f>
        <v>0</v>
      </c>
      <c r="E30" s="129"/>
    </row>
    <row r="31" spans="1:5" x14ac:dyDescent="0.3">
      <c r="A31" s="34">
        <v>10</v>
      </c>
      <c r="B31" s="18" t="s">
        <v>68</v>
      </c>
      <c r="C31" s="3" t="s">
        <v>43</v>
      </c>
      <c r="D31" s="113">
        <v>0.5</v>
      </c>
      <c r="E31" s="129"/>
    </row>
    <row r="32" spans="1:5" ht="29.4" thickBot="1" x14ac:dyDescent="0.35">
      <c r="A32" s="37">
        <v>11</v>
      </c>
      <c r="B32" s="29" t="s">
        <v>101</v>
      </c>
      <c r="C32" s="14"/>
      <c r="D32" s="114">
        <f>D30*D31</f>
        <v>0</v>
      </c>
      <c r="E32" s="129"/>
    </row>
    <row r="33" spans="1:5" ht="15" customHeight="1" x14ac:dyDescent="0.3">
      <c r="A33" s="141" t="s">
        <v>48</v>
      </c>
      <c r="B33" s="142"/>
      <c r="C33" s="142"/>
      <c r="D33" s="143"/>
      <c r="E33" s="128" t="s">
        <v>144</v>
      </c>
    </row>
    <row r="34" spans="1:5" ht="28.8" x14ac:dyDescent="0.3">
      <c r="A34" s="34">
        <v>12</v>
      </c>
      <c r="B34" s="1" t="s">
        <v>38</v>
      </c>
      <c r="C34" s="4"/>
      <c r="D34" s="5"/>
      <c r="E34" s="129"/>
    </row>
    <row r="35" spans="1:5" x14ac:dyDescent="0.3">
      <c r="A35" s="34">
        <v>13</v>
      </c>
      <c r="B35" s="1" t="s">
        <v>169</v>
      </c>
      <c r="C35" s="3" t="s">
        <v>15</v>
      </c>
      <c r="D35" s="5"/>
      <c r="E35" s="129"/>
    </row>
    <row r="36" spans="1:5" ht="100.8" x14ac:dyDescent="0.3">
      <c r="A36" s="34">
        <v>14</v>
      </c>
      <c r="B36" s="1" t="s">
        <v>170</v>
      </c>
      <c r="C36" s="3" t="s">
        <v>15</v>
      </c>
      <c r="D36" s="5"/>
      <c r="E36" s="129"/>
    </row>
    <row r="37" spans="1:5" ht="43.2" x14ac:dyDescent="0.3">
      <c r="A37" s="34">
        <v>15</v>
      </c>
      <c r="B37" s="1" t="s">
        <v>103</v>
      </c>
      <c r="C37" s="3" t="s">
        <v>15</v>
      </c>
      <c r="D37" s="5"/>
      <c r="E37" s="129"/>
    </row>
    <row r="38" spans="1:5" x14ac:dyDescent="0.3">
      <c r="A38" s="34">
        <v>16</v>
      </c>
      <c r="B38" s="1" t="s">
        <v>104</v>
      </c>
      <c r="C38" s="3" t="s">
        <v>16</v>
      </c>
      <c r="D38" s="112">
        <f>SUM(D34:D37)</f>
        <v>0</v>
      </c>
      <c r="E38" s="129"/>
    </row>
    <row r="39" spans="1:5" x14ac:dyDescent="0.3">
      <c r="A39" s="34">
        <v>17</v>
      </c>
      <c r="B39" s="1" t="s">
        <v>106</v>
      </c>
      <c r="C39" s="3" t="s">
        <v>33</v>
      </c>
      <c r="D39" s="5"/>
      <c r="E39" s="129"/>
    </row>
    <row r="40" spans="1:5" ht="28.8" x14ac:dyDescent="0.3">
      <c r="A40" s="34">
        <v>18</v>
      </c>
      <c r="B40" s="1" t="s">
        <v>110</v>
      </c>
      <c r="C40" s="3" t="s">
        <v>16</v>
      </c>
      <c r="D40" s="112">
        <f>D38-D39</f>
        <v>0</v>
      </c>
      <c r="E40" s="129"/>
    </row>
    <row r="41" spans="1:5" x14ac:dyDescent="0.3">
      <c r="A41" s="34">
        <v>19</v>
      </c>
      <c r="B41" s="1" t="s">
        <v>108</v>
      </c>
      <c r="C41" s="3" t="s">
        <v>43</v>
      </c>
      <c r="D41" s="115">
        <v>0.2</v>
      </c>
      <c r="E41" s="129"/>
    </row>
    <row r="42" spans="1:5" ht="43.8" thickBot="1" x14ac:dyDescent="0.35">
      <c r="A42" s="37">
        <v>20</v>
      </c>
      <c r="B42" s="13" t="s">
        <v>109</v>
      </c>
      <c r="C42" s="14" t="s">
        <v>16</v>
      </c>
      <c r="D42" s="114">
        <f>D40*D41</f>
        <v>0</v>
      </c>
      <c r="E42" s="129"/>
    </row>
    <row r="43" spans="1:5" ht="15" customHeight="1" x14ac:dyDescent="0.3">
      <c r="A43" s="141" t="s">
        <v>49</v>
      </c>
      <c r="B43" s="142"/>
      <c r="C43" s="142"/>
      <c r="D43" s="143"/>
      <c r="E43" s="128" t="s">
        <v>143</v>
      </c>
    </row>
    <row r="44" spans="1:5" x14ac:dyDescent="0.3">
      <c r="A44" s="42"/>
      <c r="B44" s="25"/>
      <c r="C44" s="17"/>
      <c r="D44" s="26"/>
      <c r="E44" s="129"/>
    </row>
    <row r="45" spans="1:5" ht="28.8" x14ac:dyDescent="0.3">
      <c r="A45" s="34"/>
      <c r="B45" s="1" t="s">
        <v>135</v>
      </c>
      <c r="C45" s="4"/>
      <c r="D45" s="112">
        <f>D32</f>
        <v>0</v>
      </c>
      <c r="E45" s="129"/>
    </row>
    <row r="46" spans="1:5" x14ac:dyDescent="0.3">
      <c r="A46" s="34"/>
      <c r="B46" s="1" t="s">
        <v>111</v>
      </c>
      <c r="C46" s="3" t="s">
        <v>15</v>
      </c>
      <c r="D46" s="112">
        <f>D42</f>
        <v>0</v>
      </c>
      <c r="E46" s="129"/>
    </row>
    <row r="47" spans="1:5" x14ac:dyDescent="0.3">
      <c r="A47" s="35"/>
      <c r="B47" s="7"/>
      <c r="C47" s="8"/>
      <c r="D47" s="9"/>
      <c r="E47" s="129"/>
    </row>
    <row r="48" spans="1:5" x14ac:dyDescent="0.3">
      <c r="A48" s="35"/>
      <c r="B48" s="7"/>
      <c r="C48" s="8"/>
      <c r="D48" s="9"/>
      <c r="E48" s="129"/>
    </row>
    <row r="49" spans="1:5" x14ac:dyDescent="0.3">
      <c r="A49" s="35"/>
      <c r="B49" s="7"/>
      <c r="C49" s="8"/>
      <c r="D49" s="9"/>
      <c r="E49" s="129"/>
    </row>
    <row r="50" spans="1:5" ht="72.599999999999994" thickBot="1" x14ac:dyDescent="0.35">
      <c r="A50" s="37">
        <v>37</v>
      </c>
      <c r="B50" s="13" t="s">
        <v>112</v>
      </c>
      <c r="C50" s="14" t="s">
        <v>16</v>
      </c>
      <c r="D50" s="114">
        <f>IF(SUM(D45:D46)&lt;0, IF(SUM(D45:D46)&lt;-1500, -1500, SUM(D45:D46)), SUM(D45:D46))</f>
        <v>0</v>
      </c>
      <c r="E50" s="130"/>
    </row>
  </sheetData>
  <mergeCells count="14">
    <mergeCell ref="A1:D1"/>
    <mergeCell ref="A2:D2"/>
    <mergeCell ref="A12:D12"/>
    <mergeCell ref="A18:D18"/>
    <mergeCell ref="A3:D3"/>
    <mergeCell ref="E3:E17"/>
    <mergeCell ref="A4:D4"/>
    <mergeCell ref="A33:D33"/>
    <mergeCell ref="E33:E42"/>
    <mergeCell ref="A43:D43"/>
    <mergeCell ref="E43:E50"/>
    <mergeCell ref="E18:E26"/>
    <mergeCell ref="A27:D27"/>
    <mergeCell ref="E27:E32"/>
  </mergeCells>
  <printOptions gridLines="1"/>
  <pageMargins left="0.7" right="0.7" top="0.75" bottom="0.75" header="0.3" footer="0.3"/>
  <pageSetup scale="39" fitToWidth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5B085-0EC0-4F54-B87C-33E0ADF7869E}">
  <sheetPr>
    <tabColor theme="9"/>
    <pageSetUpPr fitToPage="1"/>
  </sheetPr>
  <dimension ref="A1:H71"/>
  <sheetViews>
    <sheetView zoomScaleNormal="100" workbookViewId="0">
      <pane ySplit="1" topLeftCell="A30" activePane="bottomLeft" state="frozen"/>
      <selection pane="bottomLeft" sqref="A1:E50"/>
    </sheetView>
  </sheetViews>
  <sheetFormatPr defaultRowHeight="14.4" x14ac:dyDescent="0.3"/>
  <cols>
    <col min="1" max="1" width="3" style="3" bestFit="1" customWidth="1"/>
    <col min="2" max="2" width="77.88671875" customWidth="1"/>
    <col min="3" max="3" width="2" bestFit="1" customWidth="1"/>
    <col min="4" max="4" width="6.5546875" bestFit="1" customWidth="1"/>
    <col min="5" max="5" width="7.88671875" style="49" customWidth="1"/>
    <col min="7" max="7" width="54.109375" bestFit="1" customWidth="1"/>
    <col min="8" max="8" width="11.33203125" bestFit="1" customWidth="1"/>
  </cols>
  <sheetData>
    <row r="1" spans="1:5" s="47" customFormat="1" ht="46.2" x14ac:dyDescent="0.85">
      <c r="A1" s="163" t="s">
        <v>1</v>
      </c>
      <c r="B1" s="164"/>
      <c r="C1" s="164"/>
      <c r="D1" s="165"/>
      <c r="E1" s="45"/>
    </row>
    <row r="2" spans="1:5" s="46" customFormat="1" ht="26.4" thickBot="1" x14ac:dyDescent="0.55000000000000004">
      <c r="A2" s="169" t="s">
        <v>4</v>
      </c>
      <c r="B2" s="170"/>
      <c r="C2" s="170"/>
      <c r="D2" s="171"/>
      <c r="E2" s="48"/>
    </row>
    <row r="3" spans="1:5" s="2" customFormat="1" x14ac:dyDescent="0.3">
      <c r="A3" s="141" t="s">
        <v>47</v>
      </c>
      <c r="B3" s="142"/>
      <c r="C3" s="142"/>
      <c r="D3" s="143"/>
      <c r="E3" s="128" t="s">
        <v>147</v>
      </c>
    </row>
    <row r="4" spans="1:5" x14ac:dyDescent="0.3">
      <c r="A4" s="150" t="s">
        <v>80</v>
      </c>
      <c r="B4" s="151"/>
      <c r="C4" s="151"/>
      <c r="D4" s="152"/>
      <c r="E4" s="129"/>
    </row>
    <row r="5" spans="1:5" x14ac:dyDescent="0.3">
      <c r="A5" s="34" t="s">
        <v>12</v>
      </c>
      <c r="B5" s="1" t="s">
        <v>75</v>
      </c>
      <c r="C5" s="4" t="s">
        <v>15</v>
      </c>
      <c r="D5" s="5">
        <v>37089</v>
      </c>
      <c r="E5" s="129"/>
    </row>
    <row r="6" spans="1:5" x14ac:dyDescent="0.3">
      <c r="A6" s="34" t="s">
        <v>13</v>
      </c>
      <c r="B6" s="1" t="s">
        <v>76</v>
      </c>
      <c r="C6" s="3" t="s">
        <v>15</v>
      </c>
      <c r="D6" s="5">
        <v>0</v>
      </c>
      <c r="E6" s="129"/>
    </row>
    <row r="7" spans="1:5" x14ac:dyDescent="0.3">
      <c r="A7" s="34" t="s">
        <v>6</v>
      </c>
      <c r="B7" s="1" t="s">
        <v>114</v>
      </c>
      <c r="C7" s="3" t="s">
        <v>15</v>
      </c>
      <c r="D7" s="5">
        <v>0</v>
      </c>
      <c r="E7" s="129"/>
    </row>
    <row r="8" spans="1:5" ht="28.8" x14ac:dyDescent="0.3">
      <c r="A8" s="34" t="s">
        <v>14</v>
      </c>
      <c r="B8" s="1" t="s">
        <v>172</v>
      </c>
      <c r="C8" s="3" t="s">
        <v>15</v>
      </c>
      <c r="D8" s="5">
        <v>0</v>
      </c>
      <c r="E8" s="129"/>
    </row>
    <row r="9" spans="1:5" ht="28.8" x14ac:dyDescent="0.3">
      <c r="A9" s="34" t="s">
        <v>7</v>
      </c>
      <c r="B9" s="1" t="s">
        <v>173</v>
      </c>
      <c r="C9" s="3" t="s">
        <v>15</v>
      </c>
      <c r="D9" s="5">
        <v>0</v>
      </c>
      <c r="E9" s="129"/>
    </row>
    <row r="10" spans="1:5" ht="28.8" x14ac:dyDescent="0.3">
      <c r="A10" s="34" t="s">
        <v>150</v>
      </c>
      <c r="B10" s="1" t="s">
        <v>174</v>
      </c>
      <c r="C10" s="3" t="s">
        <v>15</v>
      </c>
      <c r="D10" s="5">
        <v>0</v>
      </c>
      <c r="E10" s="129"/>
    </row>
    <row r="11" spans="1:5" x14ac:dyDescent="0.3">
      <c r="A11" s="34">
        <v>1</v>
      </c>
      <c r="B11" s="1" t="s">
        <v>175</v>
      </c>
      <c r="C11" s="3" t="s">
        <v>16</v>
      </c>
      <c r="D11" s="112">
        <f>SUM(D5:D10)</f>
        <v>37089</v>
      </c>
      <c r="E11" s="129"/>
    </row>
    <row r="12" spans="1:5" x14ac:dyDescent="0.3">
      <c r="A12" s="150" t="s">
        <v>81</v>
      </c>
      <c r="B12" s="151"/>
      <c r="C12" s="151"/>
      <c r="D12" s="152"/>
      <c r="E12" s="129"/>
    </row>
    <row r="13" spans="1:5" x14ac:dyDescent="0.3">
      <c r="A13" s="34" t="s">
        <v>19</v>
      </c>
      <c r="B13" s="1" t="s">
        <v>116</v>
      </c>
      <c r="C13" s="4"/>
      <c r="D13" s="5">
        <v>0</v>
      </c>
      <c r="E13" s="129"/>
    </row>
    <row r="14" spans="1:5" x14ac:dyDescent="0.3">
      <c r="A14" s="34" t="s">
        <v>20</v>
      </c>
      <c r="B14" s="1" t="s">
        <v>82</v>
      </c>
      <c r="C14" s="3" t="s">
        <v>15</v>
      </c>
      <c r="D14" s="5">
        <v>864</v>
      </c>
      <c r="E14" s="129"/>
    </row>
    <row r="15" spans="1:5" x14ac:dyDescent="0.3">
      <c r="A15" s="34" t="s">
        <v>151</v>
      </c>
      <c r="B15" s="1" t="s">
        <v>83</v>
      </c>
      <c r="C15" s="3" t="s">
        <v>15</v>
      </c>
      <c r="D15" s="5">
        <v>0</v>
      </c>
      <c r="E15" s="129"/>
    </row>
    <row r="16" spans="1:5" ht="28.8" x14ac:dyDescent="0.3">
      <c r="A16" s="34">
        <v>2</v>
      </c>
      <c r="B16" s="1" t="s">
        <v>176</v>
      </c>
      <c r="C16" s="3" t="s">
        <v>16</v>
      </c>
      <c r="D16" s="112">
        <f>SUM(D13:D15)</f>
        <v>864</v>
      </c>
      <c r="E16" s="129"/>
    </row>
    <row r="17" spans="1:5" ht="43.8" thickBot="1" x14ac:dyDescent="0.35">
      <c r="A17" s="34">
        <v>3</v>
      </c>
      <c r="B17" s="1" t="s">
        <v>85</v>
      </c>
      <c r="C17" s="3" t="s">
        <v>16</v>
      </c>
      <c r="D17" s="112">
        <f>D11-D16</f>
        <v>36225</v>
      </c>
      <c r="E17" s="159"/>
    </row>
    <row r="18" spans="1:5" x14ac:dyDescent="0.3">
      <c r="A18" s="150" t="s">
        <v>86</v>
      </c>
      <c r="B18" s="151"/>
      <c r="C18" s="151"/>
      <c r="D18" s="152"/>
      <c r="E18" s="128" t="s">
        <v>146</v>
      </c>
    </row>
    <row r="19" spans="1:5" ht="28.8" x14ac:dyDescent="0.3">
      <c r="A19" s="34">
        <v>4</v>
      </c>
      <c r="B19" s="1" t="s">
        <v>177</v>
      </c>
      <c r="C19" s="4"/>
      <c r="D19" s="5">
        <v>2690</v>
      </c>
      <c r="E19" s="129"/>
    </row>
    <row r="20" spans="1:5" x14ac:dyDescent="0.3">
      <c r="A20" s="34">
        <v>5</v>
      </c>
      <c r="B20" s="1" t="s">
        <v>88</v>
      </c>
      <c r="C20" s="4"/>
      <c r="D20" s="6"/>
      <c r="E20" s="129"/>
    </row>
    <row r="21" spans="1:5" x14ac:dyDescent="0.3">
      <c r="A21" s="34" t="s">
        <v>12</v>
      </c>
      <c r="B21" s="1" t="s">
        <v>178</v>
      </c>
      <c r="C21" s="3" t="s">
        <v>15</v>
      </c>
      <c r="D21" s="5">
        <v>537</v>
      </c>
      <c r="E21" s="129"/>
    </row>
    <row r="22" spans="1:5" x14ac:dyDescent="0.3">
      <c r="A22" s="34" t="s">
        <v>13</v>
      </c>
      <c r="B22" s="1" t="s">
        <v>179</v>
      </c>
      <c r="C22" s="3" t="s">
        <v>15</v>
      </c>
      <c r="D22" s="5">
        <v>2298</v>
      </c>
      <c r="E22" s="129"/>
    </row>
    <row r="23" spans="1:5" ht="43.2" x14ac:dyDescent="0.3">
      <c r="A23" s="34">
        <v>6</v>
      </c>
      <c r="B23" s="1" t="s">
        <v>180</v>
      </c>
      <c r="C23" s="3" t="s">
        <v>15</v>
      </c>
      <c r="D23" s="23">
        <v>17310</v>
      </c>
      <c r="E23" s="129"/>
    </row>
    <row r="24" spans="1:5" ht="72" x14ac:dyDescent="0.3">
      <c r="A24" s="34">
        <v>7</v>
      </c>
      <c r="B24" s="1" t="s">
        <v>181</v>
      </c>
      <c r="C24" s="3" t="s">
        <v>15</v>
      </c>
      <c r="D24" s="5">
        <v>0</v>
      </c>
      <c r="E24" s="129"/>
    </row>
    <row r="25" spans="1:5" x14ac:dyDescent="0.3">
      <c r="A25" s="35"/>
      <c r="B25" s="7"/>
      <c r="C25" s="8"/>
      <c r="D25" s="9"/>
      <c r="E25" s="129"/>
    </row>
    <row r="26" spans="1:5" ht="15" thickBot="1" x14ac:dyDescent="0.35">
      <c r="A26" s="34">
        <v>8</v>
      </c>
      <c r="B26" s="1" t="s">
        <v>97</v>
      </c>
      <c r="C26" s="3" t="s">
        <v>16</v>
      </c>
      <c r="D26" s="112">
        <f>SUM(D19:D24)</f>
        <v>22835</v>
      </c>
      <c r="E26" s="129"/>
    </row>
    <row r="27" spans="1:5" x14ac:dyDescent="0.3">
      <c r="A27" s="150" t="s">
        <v>127</v>
      </c>
      <c r="B27" s="151"/>
      <c r="C27" s="151"/>
      <c r="D27" s="152"/>
      <c r="E27" s="128" t="s">
        <v>145</v>
      </c>
    </row>
    <row r="28" spans="1:5" x14ac:dyDescent="0.3">
      <c r="A28" s="34"/>
      <c r="B28" s="1" t="s">
        <v>98</v>
      </c>
      <c r="C28" s="4"/>
      <c r="D28" s="112">
        <f>D17</f>
        <v>36225</v>
      </c>
      <c r="E28" s="129"/>
    </row>
    <row r="29" spans="1:5" x14ac:dyDescent="0.3">
      <c r="A29" s="34"/>
      <c r="B29" s="1" t="s">
        <v>99</v>
      </c>
      <c r="C29" s="3" t="s">
        <v>33</v>
      </c>
      <c r="D29" s="112">
        <f>D26</f>
        <v>22835</v>
      </c>
      <c r="E29" s="129"/>
    </row>
    <row r="30" spans="1:5" ht="28.8" x14ac:dyDescent="0.3">
      <c r="A30" s="34">
        <v>9</v>
      </c>
      <c r="B30" s="1" t="s">
        <v>100</v>
      </c>
      <c r="C30" s="3" t="s">
        <v>16</v>
      </c>
      <c r="D30" s="112">
        <f>D28-D29</f>
        <v>13390</v>
      </c>
      <c r="E30" s="129"/>
    </row>
    <row r="31" spans="1:5" x14ac:dyDescent="0.3">
      <c r="A31" s="34">
        <v>10</v>
      </c>
      <c r="B31" s="18" t="s">
        <v>68</v>
      </c>
      <c r="C31" s="3" t="s">
        <v>43</v>
      </c>
      <c r="D31" s="113">
        <v>0.5</v>
      </c>
      <c r="E31" s="129"/>
    </row>
    <row r="32" spans="1:5" ht="15" thickBot="1" x14ac:dyDescent="0.35">
      <c r="A32" s="37">
        <v>11</v>
      </c>
      <c r="B32" s="29" t="s">
        <v>101</v>
      </c>
      <c r="C32" s="14"/>
      <c r="D32" s="114">
        <f>D30*D31</f>
        <v>6695</v>
      </c>
      <c r="E32" s="129"/>
    </row>
    <row r="33" spans="1:5" x14ac:dyDescent="0.3">
      <c r="A33" s="141" t="s">
        <v>48</v>
      </c>
      <c r="B33" s="142"/>
      <c r="C33" s="142"/>
      <c r="D33" s="143"/>
      <c r="E33" s="128" t="s">
        <v>144</v>
      </c>
    </row>
    <row r="34" spans="1:5" x14ac:dyDescent="0.3">
      <c r="A34" s="34">
        <v>12</v>
      </c>
      <c r="B34" s="1" t="s">
        <v>38</v>
      </c>
      <c r="C34" s="4"/>
      <c r="D34" s="5">
        <v>0</v>
      </c>
      <c r="E34" s="129"/>
    </row>
    <row r="35" spans="1:5" x14ac:dyDescent="0.3">
      <c r="A35" s="34">
        <v>13</v>
      </c>
      <c r="B35" s="1" t="s">
        <v>169</v>
      </c>
      <c r="C35" s="3" t="s">
        <v>15</v>
      </c>
      <c r="D35" s="5">
        <v>5000</v>
      </c>
      <c r="E35" s="129"/>
    </row>
    <row r="36" spans="1:5" ht="72" x14ac:dyDescent="0.3">
      <c r="A36" s="34">
        <v>14</v>
      </c>
      <c r="B36" s="1" t="s">
        <v>170</v>
      </c>
      <c r="C36" s="3" t="s">
        <v>15</v>
      </c>
      <c r="D36" s="5">
        <v>50000</v>
      </c>
      <c r="E36" s="129"/>
    </row>
    <row r="37" spans="1:5" ht="28.8" x14ac:dyDescent="0.3">
      <c r="A37" s="34">
        <v>15</v>
      </c>
      <c r="B37" s="1" t="s">
        <v>103</v>
      </c>
      <c r="C37" s="3" t="s">
        <v>15</v>
      </c>
      <c r="D37" s="5">
        <v>0</v>
      </c>
      <c r="E37" s="129"/>
    </row>
    <row r="38" spans="1:5" x14ac:dyDescent="0.3">
      <c r="A38" s="34">
        <v>16</v>
      </c>
      <c r="B38" s="1" t="s">
        <v>104</v>
      </c>
      <c r="C38" s="3" t="s">
        <v>16</v>
      </c>
      <c r="D38" s="112">
        <f>SUM(D34:D37)</f>
        <v>55000</v>
      </c>
      <c r="E38" s="129"/>
    </row>
    <row r="39" spans="1:5" x14ac:dyDescent="0.3">
      <c r="A39" s="34">
        <v>17</v>
      </c>
      <c r="B39" s="1" t="s">
        <v>106</v>
      </c>
      <c r="C39" s="3" t="s">
        <v>33</v>
      </c>
      <c r="D39" s="5">
        <v>0</v>
      </c>
      <c r="E39" s="129"/>
    </row>
    <row r="40" spans="1:5" ht="28.8" x14ac:dyDescent="0.3">
      <c r="A40" s="34">
        <v>18</v>
      </c>
      <c r="B40" s="1" t="s">
        <v>110</v>
      </c>
      <c r="C40" s="3" t="s">
        <v>16</v>
      </c>
      <c r="D40" s="112">
        <f>D38-D39</f>
        <v>55000</v>
      </c>
      <c r="E40" s="129"/>
    </row>
    <row r="41" spans="1:5" x14ac:dyDescent="0.3">
      <c r="A41" s="34">
        <v>19</v>
      </c>
      <c r="B41" s="1" t="s">
        <v>108</v>
      </c>
      <c r="C41" s="3" t="s">
        <v>43</v>
      </c>
      <c r="D41" s="115">
        <v>0.2</v>
      </c>
      <c r="E41" s="129"/>
    </row>
    <row r="42" spans="1:5" ht="43.8" thickBot="1" x14ac:dyDescent="0.35">
      <c r="A42" s="37">
        <v>20</v>
      </c>
      <c r="B42" s="13" t="s">
        <v>109</v>
      </c>
      <c r="C42" s="14" t="s">
        <v>16</v>
      </c>
      <c r="D42" s="114">
        <f>D40*D41</f>
        <v>11000</v>
      </c>
      <c r="E42" s="129"/>
    </row>
    <row r="43" spans="1:5" x14ac:dyDescent="0.3">
      <c r="A43" s="141" t="s">
        <v>49</v>
      </c>
      <c r="B43" s="142"/>
      <c r="C43" s="142"/>
      <c r="D43" s="143"/>
      <c r="E43" s="128" t="s">
        <v>143</v>
      </c>
    </row>
    <row r="44" spans="1:5" x14ac:dyDescent="0.3">
      <c r="A44" s="42"/>
      <c r="B44" s="25"/>
      <c r="C44" s="17"/>
      <c r="D44" s="26"/>
      <c r="E44" s="129"/>
    </row>
    <row r="45" spans="1:5" ht="28.8" x14ac:dyDescent="0.3">
      <c r="A45" s="34"/>
      <c r="B45" s="1" t="s">
        <v>135</v>
      </c>
      <c r="C45" s="4"/>
      <c r="D45" s="112">
        <f>D32</f>
        <v>6695</v>
      </c>
      <c r="E45" s="129"/>
    </row>
    <row r="46" spans="1:5" x14ac:dyDescent="0.3">
      <c r="A46" s="34"/>
      <c r="B46" s="1" t="s">
        <v>111</v>
      </c>
      <c r="C46" s="3" t="s">
        <v>15</v>
      </c>
      <c r="D46" s="112">
        <f>D42</f>
        <v>11000</v>
      </c>
      <c r="E46" s="129"/>
    </row>
    <row r="47" spans="1:5" x14ac:dyDescent="0.3">
      <c r="A47" s="35"/>
      <c r="B47" s="7"/>
      <c r="C47" s="8"/>
      <c r="D47" s="9"/>
      <c r="E47" s="129"/>
    </row>
    <row r="48" spans="1:5" x14ac:dyDescent="0.3">
      <c r="A48" s="35"/>
      <c r="B48" s="7"/>
      <c r="C48" s="8"/>
      <c r="D48" s="9"/>
      <c r="E48" s="129"/>
    </row>
    <row r="49" spans="1:8" x14ac:dyDescent="0.3">
      <c r="A49" s="35"/>
      <c r="B49" s="7"/>
      <c r="C49" s="8"/>
      <c r="D49" s="9"/>
      <c r="E49" s="129"/>
    </row>
    <row r="50" spans="1:8" ht="43.8" thickBot="1" x14ac:dyDescent="0.35">
      <c r="A50" s="37">
        <v>37</v>
      </c>
      <c r="B50" s="13" t="s">
        <v>112</v>
      </c>
      <c r="C50" s="14" t="s">
        <v>16</v>
      </c>
      <c r="D50" s="114">
        <f>IF(SUM(D45:D46)&lt;0, IF(SUM(D45:D46)&lt;-1500, -1500, SUM(D45:D46)), SUM(D45:D46))</f>
        <v>17695</v>
      </c>
      <c r="E50" s="130"/>
    </row>
    <row r="52" spans="1:8" ht="25.8" x14ac:dyDescent="0.5">
      <c r="G52" s="46" t="s">
        <v>233</v>
      </c>
      <c r="H52" s="2"/>
    </row>
    <row r="53" spans="1:8" x14ac:dyDescent="0.3">
      <c r="G53" s="2" t="s">
        <v>234</v>
      </c>
      <c r="H53" s="123" t="s">
        <v>235</v>
      </c>
    </row>
    <row r="54" spans="1:8" x14ac:dyDescent="0.3">
      <c r="G54" s="2" t="s">
        <v>237</v>
      </c>
      <c r="H54" s="123" t="s">
        <v>235</v>
      </c>
    </row>
    <row r="55" spans="1:8" x14ac:dyDescent="0.3">
      <c r="G55" s="2" t="s">
        <v>236</v>
      </c>
      <c r="H55" s="123">
        <v>25</v>
      </c>
    </row>
    <row r="56" spans="1:8" x14ac:dyDescent="0.3">
      <c r="G56" s="2" t="s">
        <v>213</v>
      </c>
      <c r="H56" s="123">
        <v>1</v>
      </c>
    </row>
    <row r="57" spans="1:8" x14ac:dyDescent="0.3">
      <c r="G57" s="2" t="s">
        <v>222</v>
      </c>
      <c r="H57" s="121">
        <v>37089</v>
      </c>
    </row>
    <row r="58" spans="1:8" x14ac:dyDescent="0.3">
      <c r="G58" s="2" t="s">
        <v>238</v>
      </c>
      <c r="H58" s="121">
        <v>37062</v>
      </c>
    </row>
    <row r="59" spans="1:8" x14ac:dyDescent="0.3">
      <c r="G59" s="2" t="s">
        <v>215</v>
      </c>
      <c r="H59" s="121">
        <v>0</v>
      </c>
    </row>
    <row r="60" spans="1:8" x14ac:dyDescent="0.3">
      <c r="G60" s="2" t="s">
        <v>223</v>
      </c>
      <c r="H60" s="121">
        <v>0</v>
      </c>
    </row>
    <row r="61" spans="1:8" x14ac:dyDescent="0.3">
      <c r="G61" s="2" t="s">
        <v>224</v>
      </c>
      <c r="H61" s="121">
        <v>0</v>
      </c>
    </row>
    <row r="62" spans="1:8" x14ac:dyDescent="0.3">
      <c r="G62" s="2" t="s">
        <v>225</v>
      </c>
      <c r="H62" s="121">
        <v>0</v>
      </c>
    </row>
    <row r="63" spans="1:8" x14ac:dyDescent="0.3">
      <c r="G63" s="2" t="s">
        <v>216</v>
      </c>
      <c r="H63" s="121">
        <v>0</v>
      </c>
    </row>
    <row r="64" spans="1:8" x14ac:dyDescent="0.3">
      <c r="G64" s="2" t="s">
        <v>226</v>
      </c>
      <c r="H64" s="121">
        <v>0</v>
      </c>
    </row>
    <row r="65" spans="7:8" x14ac:dyDescent="0.3">
      <c r="G65" s="2" t="s">
        <v>217</v>
      </c>
      <c r="H65" s="121">
        <v>864</v>
      </c>
    </row>
    <row r="66" spans="7:8" x14ac:dyDescent="0.3">
      <c r="G66" s="2" t="s">
        <v>227</v>
      </c>
      <c r="H66" s="121">
        <v>0</v>
      </c>
    </row>
    <row r="67" spans="7:8" x14ac:dyDescent="0.3">
      <c r="G67" s="2" t="s">
        <v>228</v>
      </c>
      <c r="H67" s="121">
        <v>2690</v>
      </c>
    </row>
    <row r="68" spans="7:8" x14ac:dyDescent="0.3">
      <c r="G68" s="2" t="s">
        <v>218</v>
      </c>
      <c r="H68" s="121" t="s">
        <v>221</v>
      </c>
    </row>
    <row r="69" spans="7:8" x14ac:dyDescent="0.3">
      <c r="G69" s="2" t="s">
        <v>219</v>
      </c>
      <c r="H69" s="121">
        <v>5000</v>
      </c>
    </row>
    <row r="70" spans="7:8" x14ac:dyDescent="0.3">
      <c r="G70" s="2" t="s">
        <v>229</v>
      </c>
      <c r="H70" s="121">
        <v>50000</v>
      </c>
    </row>
    <row r="71" spans="7:8" x14ac:dyDescent="0.3">
      <c r="G71" s="2" t="s">
        <v>230</v>
      </c>
      <c r="H71" s="121">
        <v>0</v>
      </c>
    </row>
  </sheetData>
  <mergeCells count="14">
    <mergeCell ref="A1:D1"/>
    <mergeCell ref="A2:D2"/>
    <mergeCell ref="A3:D3"/>
    <mergeCell ref="E3:E17"/>
    <mergeCell ref="A4:D4"/>
    <mergeCell ref="A12:D12"/>
    <mergeCell ref="A43:D43"/>
    <mergeCell ref="E43:E50"/>
    <mergeCell ref="A18:D18"/>
    <mergeCell ref="E18:E26"/>
    <mergeCell ref="A27:D27"/>
    <mergeCell ref="E27:E32"/>
    <mergeCell ref="A33:D33"/>
    <mergeCell ref="E33:E42"/>
  </mergeCells>
  <printOptions gridLines="1"/>
  <pageMargins left="0.7" right="0.7" top="0.75" bottom="0.75" header="0.3" footer="0.3"/>
  <pageSetup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BEB2B-C8EF-41C4-A3D1-50EB70622725}">
  <sheetPr>
    <tabColor theme="7"/>
    <pageSetUpPr fitToPage="1"/>
  </sheetPr>
  <dimension ref="A1:E50"/>
  <sheetViews>
    <sheetView zoomScaleNormal="100" workbookViewId="0">
      <pane ySplit="1" topLeftCell="A2" activePane="bottomLeft" state="frozen"/>
      <selection pane="bottomLeft" activeCell="I7" sqref="I7"/>
    </sheetView>
  </sheetViews>
  <sheetFormatPr defaultRowHeight="14.4" x14ac:dyDescent="0.3"/>
  <cols>
    <col min="1" max="1" width="3.6640625" style="3" customWidth="1"/>
    <col min="2" max="2" width="97.5546875" bestFit="1" customWidth="1"/>
    <col min="3" max="3" width="3.6640625" customWidth="1"/>
    <col min="4" max="4" width="9.33203125" customWidth="1"/>
    <col min="5" max="5" width="9.33203125" style="49" customWidth="1"/>
  </cols>
  <sheetData>
    <row r="1" spans="1:5" s="47" customFormat="1" ht="46.2" x14ac:dyDescent="0.85">
      <c r="A1" s="163" t="s">
        <v>2</v>
      </c>
      <c r="B1" s="164"/>
      <c r="C1" s="164"/>
      <c r="D1" s="165"/>
      <c r="E1" s="45"/>
    </row>
    <row r="2" spans="1:5" s="46" customFormat="1" ht="26.4" thickBot="1" x14ac:dyDescent="0.55000000000000004">
      <c r="A2" s="169" t="s">
        <v>3</v>
      </c>
      <c r="B2" s="170"/>
      <c r="C2" s="170"/>
      <c r="D2" s="171"/>
      <c r="E2" s="48"/>
    </row>
    <row r="3" spans="1:5" s="2" customFormat="1" ht="15" customHeight="1" x14ac:dyDescent="0.3">
      <c r="A3" s="126" t="s">
        <v>47</v>
      </c>
      <c r="B3" s="127"/>
      <c r="C3" s="127"/>
      <c r="D3" s="134"/>
      <c r="E3" s="128" t="s">
        <v>147</v>
      </c>
    </row>
    <row r="4" spans="1:5" x14ac:dyDescent="0.3">
      <c r="A4" s="156" t="s">
        <v>80</v>
      </c>
      <c r="B4" s="157"/>
      <c r="C4" s="157"/>
      <c r="D4" s="158"/>
      <c r="E4" s="129"/>
    </row>
    <row r="5" spans="1:5" x14ac:dyDescent="0.3">
      <c r="A5" s="34" t="s">
        <v>12</v>
      </c>
      <c r="B5" s="1" t="s">
        <v>75</v>
      </c>
      <c r="C5" s="4" t="s">
        <v>15</v>
      </c>
      <c r="D5" s="5"/>
      <c r="E5" s="129"/>
    </row>
    <row r="6" spans="1:5" x14ac:dyDescent="0.3">
      <c r="A6" s="34" t="s">
        <v>13</v>
      </c>
      <c r="B6" s="1" t="s">
        <v>76</v>
      </c>
      <c r="C6" s="3" t="s">
        <v>15</v>
      </c>
      <c r="D6" s="5"/>
      <c r="E6" s="129"/>
    </row>
    <row r="7" spans="1:5" x14ac:dyDescent="0.3">
      <c r="A7" s="34" t="s">
        <v>6</v>
      </c>
      <c r="B7" s="1" t="s">
        <v>114</v>
      </c>
      <c r="C7" s="3" t="s">
        <v>15</v>
      </c>
      <c r="D7" s="5"/>
      <c r="E7" s="129"/>
    </row>
    <row r="8" spans="1:5" ht="28.8" x14ac:dyDescent="0.3">
      <c r="A8" s="34" t="s">
        <v>14</v>
      </c>
      <c r="B8" s="1" t="s">
        <v>172</v>
      </c>
      <c r="C8" s="3" t="s">
        <v>15</v>
      </c>
      <c r="D8" s="5"/>
      <c r="E8" s="129"/>
    </row>
    <row r="9" spans="1:5" ht="28.8" x14ac:dyDescent="0.3">
      <c r="A9" s="34" t="s">
        <v>7</v>
      </c>
      <c r="B9" s="1" t="s">
        <v>173</v>
      </c>
      <c r="C9" s="3" t="s">
        <v>15</v>
      </c>
      <c r="D9" s="5"/>
      <c r="E9" s="129"/>
    </row>
    <row r="10" spans="1:5" x14ac:dyDescent="0.3">
      <c r="A10" s="34" t="s">
        <v>150</v>
      </c>
      <c r="B10" s="1" t="s">
        <v>78</v>
      </c>
      <c r="C10" s="3" t="s">
        <v>15</v>
      </c>
      <c r="D10" s="5"/>
      <c r="E10" s="129"/>
    </row>
    <row r="11" spans="1:5" x14ac:dyDescent="0.3">
      <c r="A11" s="34">
        <v>1</v>
      </c>
      <c r="B11" s="1" t="s">
        <v>183</v>
      </c>
      <c r="C11" s="3" t="s">
        <v>16</v>
      </c>
      <c r="D11" s="116">
        <f>SUM(D5:D10)</f>
        <v>0</v>
      </c>
      <c r="E11" s="129"/>
    </row>
    <row r="12" spans="1:5" ht="15" customHeight="1" x14ac:dyDescent="0.3">
      <c r="A12" s="156" t="s">
        <v>81</v>
      </c>
      <c r="B12" s="157"/>
      <c r="C12" s="157"/>
      <c r="D12" s="158"/>
      <c r="E12" s="129"/>
    </row>
    <row r="13" spans="1:5" x14ac:dyDescent="0.3">
      <c r="A13" s="34" t="s">
        <v>19</v>
      </c>
      <c r="B13" s="1" t="s">
        <v>116</v>
      </c>
      <c r="C13" s="4"/>
      <c r="D13" s="5"/>
      <c r="E13" s="129"/>
    </row>
    <row r="14" spans="1:5" x14ac:dyDescent="0.3">
      <c r="A14" s="34" t="s">
        <v>20</v>
      </c>
      <c r="B14" s="1" t="s">
        <v>82</v>
      </c>
      <c r="C14" s="3" t="s">
        <v>15</v>
      </c>
      <c r="D14" s="5"/>
      <c r="E14" s="129"/>
    </row>
    <row r="15" spans="1:5" x14ac:dyDescent="0.3">
      <c r="A15" s="34" t="s">
        <v>182</v>
      </c>
      <c r="B15" s="1" t="s">
        <v>83</v>
      </c>
      <c r="C15" s="3" t="s">
        <v>15</v>
      </c>
      <c r="D15" s="5"/>
      <c r="E15" s="129"/>
    </row>
    <row r="16" spans="1:5" x14ac:dyDescent="0.3">
      <c r="A16" s="34">
        <v>2</v>
      </c>
      <c r="B16" s="1" t="s">
        <v>184</v>
      </c>
      <c r="C16" s="3" t="s">
        <v>16</v>
      </c>
      <c r="D16" s="116">
        <f>SUM(D13:D15)</f>
        <v>0</v>
      </c>
      <c r="E16" s="129"/>
    </row>
    <row r="17" spans="1:5" ht="43.8" thickBot="1" x14ac:dyDescent="0.35">
      <c r="A17" s="34">
        <v>3</v>
      </c>
      <c r="B17" s="1" t="s">
        <v>85</v>
      </c>
      <c r="C17" s="3" t="s">
        <v>16</v>
      </c>
      <c r="D17" s="116">
        <f>D11-D16</f>
        <v>0</v>
      </c>
      <c r="E17" s="159"/>
    </row>
    <row r="18" spans="1:5" ht="15" customHeight="1" x14ac:dyDescent="0.3">
      <c r="A18" s="156" t="s">
        <v>86</v>
      </c>
      <c r="B18" s="157"/>
      <c r="C18" s="157"/>
      <c r="D18" s="158"/>
      <c r="E18" s="128" t="s">
        <v>146</v>
      </c>
    </row>
    <row r="19" spans="1:5" ht="28.8" x14ac:dyDescent="0.3">
      <c r="A19" s="34">
        <v>4</v>
      </c>
      <c r="B19" s="1" t="s">
        <v>177</v>
      </c>
      <c r="C19" s="4"/>
      <c r="D19" s="5"/>
      <c r="E19" s="129"/>
    </row>
    <row r="20" spans="1:5" x14ac:dyDescent="0.3">
      <c r="A20" s="34">
        <v>5</v>
      </c>
      <c r="B20" s="1" t="s">
        <v>117</v>
      </c>
      <c r="C20" s="4"/>
      <c r="D20" s="6"/>
      <c r="E20" s="129"/>
    </row>
    <row r="21" spans="1:5" x14ac:dyDescent="0.3">
      <c r="A21" s="34" t="s">
        <v>12</v>
      </c>
      <c r="B21" s="1" t="s">
        <v>186</v>
      </c>
      <c r="C21" s="3" t="s">
        <v>15</v>
      </c>
      <c r="D21" s="5"/>
      <c r="E21" s="129"/>
    </row>
    <row r="22" spans="1:5" x14ac:dyDescent="0.3">
      <c r="A22" s="34" t="s">
        <v>13</v>
      </c>
      <c r="B22" s="1" t="s">
        <v>185</v>
      </c>
      <c r="C22" s="3" t="s">
        <v>15</v>
      </c>
      <c r="D22" s="5"/>
      <c r="E22" s="129"/>
    </row>
    <row r="23" spans="1:5" ht="43.2" x14ac:dyDescent="0.3">
      <c r="A23" s="34">
        <v>6</v>
      </c>
      <c r="B23" s="1" t="s">
        <v>187</v>
      </c>
      <c r="C23" s="3" t="s">
        <v>15</v>
      </c>
      <c r="D23" s="23"/>
      <c r="E23" s="129"/>
    </row>
    <row r="24" spans="1:5" ht="100.8" x14ac:dyDescent="0.3">
      <c r="A24" s="34">
        <v>7</v>
      </c>
      <c r="B24" s="1" t="s">
        <v>188</v>
      </c>
      <c r="C24" s="3" t="s">
        <v>15</v>
      </c>
      <c r="D24" s="5"/>
      <c r="E24" s="129"/>
    </row>
    <row r="25" spans="1:5" x14ac:dyDescent="0.3">
      <c r="A25" s="35"/>
      <c r="B25" s="7"/>
      <c r="C25" s="8"/>
      <c r="D25" s="9"/>
      <c r="E25" s="129"/>
    </row>
    <row r="26" spans="1:5" ht="15" thickBot="1" x14ac:dyDescent="0.35">
      <c r="A26" s="34">
        <v>8</v>
      </c>
      <c r="B26" s="1" t="s">
        <v>97</v>
      </c>
      <c r="C26" s="3" t="s">
        <v>16</v>
      </c>
      <c r="D26" s="116">
        <f>SUM(D19:D24)</f>
        <v>0</v>
      </c>
      <c r="E26" s="129"/>
    </row>
    <row r="27" spans="1:5" ht="15" customHeight="1" x14ac:dyDescent="0.3">
      <c r="A27" s="153" t="s">
        <v>128</v>
      </c>
      <c r="B27" s="154"/>
      <c r="C27" s="154"/>
      <c r="D27" s="155"/>
      <c r="E27" s="128" t="s">
        <v>145</v>
      </c>
    </row>
    <row r="28" spans="1:5" x14ac:dyDescent="0.3">
      <c r="A28" s="34"/>
      <c r="B28" s="1" t="s">
        <v>98</v>
      </c>
      <c r="C28" s="4"/>
      <c r="D28" s="116">
        <f>D17</f>
        <v>0</v>
      </c>
      <c r="E28" s="129"/>
    </row>
    <row r="29" spans="1:5" x14ac:dyDescent="0.3">
      <c r="A29" s="34"/>
      <c r="B29" s="1" t="s">
        <v>99</v>
      </c>
      <c r="C29" s="3" t="s">
        <v>33</v>
      </c>
      <c r="D29" s="116">
        <f>D26</f>
        <v>0</v>
      </c>
      <c r="E29" s="129"/>
    </row>
    <row r="30" spans="1:5" ht="28.8" x14ac:dyDescent="0.3">
      <c r="A30" s="34">
        <v>9</v>
      </c>
      <c r="B30" s="1" t="s">
        <v>100</v>
      </c>
      <c r="C30" s="3" t="s">
        <v>16</v>
      </c>
      <c r="D30" s="116">
        <f>D28-D29</f>
        <v>0</v>
      </c>
      <c r="E30" s="129"/>
    </row>
    <row r="31" spans="1:5" x14ac:dyDescent="0.3">
      <c r="A31" s="35"/>
      <c r="B31" s="27"/>
      <c r="C31" s="8"/>
      <c r="D31" s="28"/>
      <c r="E31" s="129"/>
    </row>
    <row r="32" spans="1:5" ht="15" thickBot="1" x14ac:dyDescent="0.35">
      <c r="A32" s="36"/>
      <c r="B32" s="30"/>
      <c r="C32" s="11"/>
      <c r="D32" s="12"/>
      <c r="E32" s="129"/>
    </row>
    <row r="33" spans="1:5" ht="15" customHeight="1" x14ac:dyDescent="0.3">
      <c r="A33" s="126" t="s">
        <v>48</v>
      </c>
      <c r="B33" s="127"/>
      <c r="C33" s="127"/>
      <c r="D33" s="134"/>
      <c r="E33" s="128" t="s">
        <v>144</v>
      </c>
    </row>
    <row r="34" spans="1:5" x14ac:dyDescent="0.3">
      <c r="A34" s="34">
        <v>10</v>
      </c>
      <c r="B34" s="1" t="s">
        <v>38</v>
      </c>
      <c r="C34" s="4"/>
      <c r="D34" s="5"/>
      <c r="E34" s="129"/>
    </row>
    <row r="35" spans="1:5" x14ac:dyDescent="0.3">
      <c r="A35" s="34">
        <v>11</v>
      </c>
      <c r="B35" s="1" t="s">
        <v>169</v>
      </c>
      <c r="C35" s="3" t="s">
        <v>15</v>
      </c>
      <c r="D35" s="5"/>
      <c r="E35" s="129"/>
    </row>
    <row r="36" spans="1:5" ht="72" x14ac:dyDescent="0.3">
      <c r="A36" s="34">
        <v>12</v>
      </c>
      <c r="B36" s="1" t="s">
        <v>170</v>
      </c>
      <c r="C36" s="3" t="s">
        <v>15</v>
      </c>
      <c r="D36" s="5"/>
      <c r="E36" s="129"/>
    </row>
    <row r="37" spans="1:5" ht="28.8" x14ac:dyDescent="0.3">
      <c r="A37" s="34">
        <v>13</v>
      </c>
      <c r="B37" s="1" t="s">
        <v>129</v>
      </c>
      <c r="C37" s="3" t="s">
        <v>15</v>
      </c>
      <c r="D37" s="5"/>
      <c r="E37" s="129"/>
    </row>
    <row r="38" spans="1:5" x14ac:dyDescent="0.3">
      <c r="A38" s="34">
        <v>14</v>
      </c>
      <c r="B38" s="1" t="s">
        <v>41</v>
      </c>
      <c r="C38" s="3" t="s">
        <v>16</v>
      </c>
      <c r="D38" s="116">
        <f>SUM(D34:D37)</f>
        <v>0</v>
      </c>
      <c r="E38" s="129"/>
    </row>
    <row r="39" spans="1:5" x14ac:dyDescent="0.3">
      <c r="A39" s="34">
        <v>15</v>
      </c>
      <c r="B39" s="1" t="s">
        <v>130</v>
      </c>
      <c r="C39" s="3" t="s">
        <v>33</v>
      </c>
      <c r="D39" s="5"/>
      <c r="E39" s="129"/>
    </row>
    <row r="40" spans="1:5" ht="28.8" x14ac:dyDescent="0.3">
      <c r="A40" s="34">
        <v>16</v>
      </c>
      <c r="B40" s="1" t="s">
        <v>131</v>
      </c>
      <c r="C40" s="3" t="s">
        <v>16</v>
      </c>
      <c r="D40" s="116">
        <f>D38-D39</f>
        <v>0</v>
      </c>
      <c r="E40" s="129"/>
    </row>
    <row r="41" spans="1:5" x14ac:dyDescent="0.3">
      <c r="A41" s="34">
        <v>17</v>
      </c>
      <c r="B41" s="1" t="s">
        <v>132</v>
      </c>
      <c r="C41" s="3" t="s">
        <v>43</v>
      </c>
      <c r="D41" s="117">
        <v>7.0000000000000007E-2</v>
      </c>
      <c r="E41" s="129"/>
    </row>
    <row r="42" spans="1:5" ht="43.8" thickBot="1" x14ac:dyDescent="0.35">
      <c r="A42" s="37">
        <v>18</v>
      </c>
      <c r="B42" s="13" t="s">
        <v>133</v>
      </c>
      <c r="C42" s="14" t="s">
        <v>16</v>
      </c>
      <c r="D42" s="118">
        <f>D40*D41</f>
        <v>0</v>
      </c>
      <c r="E42" s="129"/>
    </row>
    <row r="43" spans="1:5" ht="15" customHeight="1" x14ac:dyDescent="0.3">
      <c r="A43" s="126" t="s">
        <v>49</v>
      </c>
      <c r="B43" s="127"/>
      <c r="C43" s="127"/>
      <c r="D43" s="127"/>
      <c r="E43" s="128" t="s">
        <v>143</v>
      </c>
    </row>
    <row r="44" spans="1:5" x14ac:dyDescent="0.3">
      <c r="A44" s="42"/>
      <c r="B44" s="25"/>
      <c r="C44" s="17"/>
      <c r="D44" s="44"/>
      <c r="E44" s="129"/>
    </row>
    <row r="45" spans="1:5" ht="28.8" x14ac:dyDescent="0.3">
      <c r="A45" s="34"/>
      <c r="B45" s="1" t="s">
        <v>189</v>
      </c>
      <c r="C45" s="4"/>
      <c r="D45" s="119">
        <f>D30</f>
        <v>0</v>
      </c>
      <c r="E45" s="129"/>
    </row>
    <row r="46" spans="1:5" x14ac:dyDescent="0.3">
      <c r="A46" s="34"/>
      <c r="B46" s="1" t="s">
        <v>137</v>
      </c>
      <c r="C46" s="3" t="s">
        <v>15</v>
      </c>
      <c r="D46" s="119">
        <f>D42</f>
        <v>0</v>
      </c>
      <c r="E46" s="129"/>
    </row>
    <row r="47" spans="1:5" ht="28.8" x14ac:dyDescent="0.3">
      <c r="A47" s="34">
        <v>19</v>
      </c>
      <c r="B47" s="1" t="s">
        <v>138</v>
      </c>
      <c r="C47" s="3" t="s">
        <v>16</v>
      </c>
      <c r="D47" s="119">
        <f>SUM(D45:D46)</f>
        <v>0</v>
      </c>
      <c r="E47" s="129"/>
    </row>
    <row r="48" spans="1:5" x14ac:dyDescent="0.3">
      <c r="A48" s="40"/>
      <c r="B48" s="17"/>
      <c r="C48" s="8"/>
      <c r="D48" s="17"/>
      <c r="E48" s="129"/>
    </row>
    <row r="49" spans="1:5" x14ac:dyDescent="0.3">
      <c r="A49" s="34">
        <v>20</v>
      </c>
      <c r="B49" s="1" t="s">
        <v>139</v>
      </c>
      <c r="C49" s="3" t="s">
        <v>16</v>
      </c>
      <c r="E49" s="129"/>
    </row>
    <row r="50" spans="1:5" ht="58.2" thickBot="1" x14ac:dyDescent="0.35">
      <c r="A50" s="37">
        <v>21</v>
      </c>
      <c r="B50" s="13" t="s">
        <v>142</v>
      </c>
      <c r="C50" s="14" t="s">
        <v>16</v>
      </c>
      <c r="D50" s="120">
        <f>IF(D49&gt;0, D49, IF(D49&lt;-1500, -1500, D49))</f>
        <v>0</v>
      </c>
      <c r="E50" s="130"/>
    </row>
  </sheetData>
  <mergeCells count="14">
    <mergeCell ref="A1:D1"/>
    <mergeCell ref="A2:D2"/>
    <mergeCell ref="A12:D12"/>
    <mergeCell ref="A18:D18"/>
    <mergeCell ref="A3:D3"/>
    <mergeCell ref="E3:E17"/>
    <mergeCell ref="A4:D4"/>
    <mergeCell ref="A33:D33"/>
    <mergeCell ref="E33:E42"/>
    <mergeCell ref="A43:D43"/>
    <mergeCell ref="E43:E50"/>
    <mergeCell ref="E18:E26"/>
    <mergeCell ref="A27:D27"/>
    <mergeCell ref="E27:E32"/>
  </mergeCells>
  <printOptions gridLines="1"/>
  <pageMargins left="0.7" right="0.7" top="0.75" bottom="0.75" header="0.3" footer="0.3"/>
  <pageSetup scale="39" fitToWidth="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4BC7B-BD21-49CA-A266-50F777E6478B}">
  <sheetPr>
    <tabColor theme="7"/>
    <pageSetUpPr fitToPage="1"/>
  </sheetPr>
  <dimension ref="A1:H72"/>
  <sheetViews>
    <sheetView zoomScaleNormal="100" workbookViewId="0">
      <pane ySplit="1" topLeftCell="A31" activePane="bottomLeft" state="frozen"/>
      <selection pane="bottomLeft" sqref="A1:E50"/>
    </sheetView>
  </sheetViews>
  <sheetFormatPr defaultRowHeight="14.4" x14ac:dyDescent="0.3"/>
  <cols>
    <col min="1" max="1" width="3.6640625" style="3" customWidth="1"/>
    <col min="2" max="2" width="71.88671875" customWidth="1"/>
    <col min="3" max="3" width="3.6640625" customWidth="1"/>
    <col min="4" max="4" width="9.33203125" customWidth="1"/>
    <col min="5" max="5" width="9.33203125" style="49" customWidth="1"/>
    <col min="7" max="7" width="54.109375" bestFit="1" customWidth="1"/>
    <col min="8" max="8" width="19.88671875" bestFit="1" customWidth="1"/>
  </cols>
  <sheetData>
    <row r="1" spans="1:8" s="47" customFormat="1" ht="46.2" x14ac:dyDescent="0.85">
      <c r="A1" s="163" t="s">
        <v>2</v>
      </c>
      <c r="B1" s="164"/>
      <c r="C1" s="164"/>
      <c r="D1" s="165"/>
      <c r="E1" s="45"/>
    </row>
    <row r="2" spans="1:8" s="46" customFormat="1" ht="26.4" thickBot="1" x14ac:dyDescent="0.55000000000000004">
      <c r="A2" s="169" t="s">
        <v>3</v>
      </c>
      <c r="B2" s="170"/>
      <c r="C2" s="170"/>
      <c r="D2" s="171"/>
      <c r="E2" s="48"/>
      <c r="H2" s="2"/>
    </row>
    <row r="3" spans="1:8" s="2" customFormat="1" x14ac:dyDescent="0.3">
      <c r="A3" s="126" t="s">
        <v>47</v>
      </c>
      <c r="B3" s="127"/>
      <c r="C3" s="127"/>
      <c r="D3" s="134"/>
      <c r="E3" s="128" t="s">
        <v>147</v>
      </c>
      <c r="H3"/>
    </row>
    <row r="4" spans="1:8" x14ac:dyDescent="0.3">
      <c r="A4" s="156" t="s">
        <v>80</v>
      </c>
      <c r="B4" s="157"/>
      <c r="C4" s="157"/>
      <c r="D4" s="158"/>
      <c r="E4" s="129"/>
      <c r="G4" s="2"/>
      <c r="H4" s="2"/>
    </row>
    <row r="5" spans="1:8" x14ac:dyDescent="0.3">
      <c r="A5" s="34" t="s">
        <v>12</v>
      </c>
      <c r="B5" s="1" t="s">
        <v>75</v>
      </c>
      <c r="C5" s="4" t="s">
        <v>15</v>
      </c>
      <c r="D5" s="5">
        <v>82495</v>
      </c>
      <c r="E5" s="129"/>
      <c r="G5" s="2"/>
      <c r="H5" s="121"/>
    </row>
    <row r="6" spans="1:8" x14ac:dyDescent="0.3">
      <c r="A6" s="34" t="s">
        <v>13</v>
      </c>
      <c r="B6" s="1" t="s">
        <v>76</v>
      </c>
      <c r="C6" s="3" t="s">
        <v>15</v>
      </c>
      <c r="D6" s="5">
        <v>0</v>
      </c>
      <c r="E6" s="129"/>
      <c r="G6" s="2"/>
      <c r="H6" s="121"/>
    </row>
    <row r="7" spans="1:8" x14ac:dyDescent="0.3">
      <c r="A7" s="34" t="s">
        <v>6</v>
      </c>
      <c r="B7" s="1" t="s">
        <v>114</v>
      </c>
      <c r="C7" s="3" t="s">
        <v>15</v>
      </c>
      <c r="D7" s="5">
        <v>0</v>
      </c>
      <c r="E7" s="129"/>
      <c r="G7" s="2"/>
      <c r="H7" s="121"/>
    </row>
    <row r="8" spans="1:8" ht="28.8" x14ac:dyDescent="0.3">
      <c r="A8" s="34" t="s">
        <v>14</v>
      </c>
      <c r="B8" s="1" t="s">
        <v>172</v>
      </c>
      <c r="C8" s="3" t="s">
        <v>15</v>
      </c>
      <c r="D8" s="5">
        <v>0</v>
      </c>
      <c r="E8" s="129"/>
      <c r="G8" s="2"/>
      <c r="H8" s="121"/>
    </row>
    <row r="9" spans="1:8" ht="28.8" x14ac:dyDescent="0.3">
      <c r="A9" s="34" t="s">
        <v>7</v>
      </c>
      <c r="B9" s="1" t="s">
        <v>173</v>
      </c>
      <c r="C9" s="3" t="s">
        <v>15</v>
      </c>
      <c r="D9" s="5">
        <v>0</v>
      </c>
      <c r="E9" s="129"/>
      <c r="G9" s="2"/>
      <c r="H9" s="121"/>
    </row>
    <row r="10" spans="1:8" ht="28.8" x14ac:dyDescent="0.3">
      <c r="A10" s="34" t="s">
        <v>150</v>
      </c>
      <c r="B10" s="1" t="s">
        <v>78</v>
      </c>
      <c r="C10" s="3" t="s">
        <v>15</v>
      </c>
      <c r="D10" s="5">
        <v>0</v>
      </c>
      <c r="E10" s="129"/>
      <c r="G10" s="2"/>
      <c r="H10" s="121"/>
    </row>
    <row r="11" spans="1:8" x14ac:dyDescent="0.3">
      <c r="A11" s="34">
        <v>1</v>
      </c>
      <c r="B11" s="1" t="s">
        <v>183</v>
      </c>
      <c r="C11" s="3" t="s">
        <v>16</v>
      </c>
      <c r="D11" s="116">
        <f>SUM(D5:D10)</f>
        <v>82495</v>
      </c>
      <c r="E11" s="129"/>
      <c r="G11" s="2"/>
      <c r="H11" s="121"/>
    </row>
    <row r="12" spans="1:8" x14ac:dyDescent="0.3">
      <c r="A12" s="156" t="s">
        <v>81</v>
      </c>
      <c r="B12" s="157"/>
      <c r="C12" s="157"/>
      <c r="D12" s="158"/>
      <c r="E12" s="129"/>
      <c r="G12" s="2"/>
      <c r="H12" s="121"/>
    </row>
    <row r="13" spans="1:8" x14ac:dyDescent="0.3">
      <c r="A13" s="34" t="s">
        <v>19</v>
      </c>
      <c r="B13" s="1" t="s">
        <v>116</v>
      </c>
      <c r="C13" s="4"/>
      <c r="D13" s="5">
        <v>0</v>
      </c>
      <c r="E13" s="129"/>
      <c r="G13" s="2"/>
      <c r="H13" s="121"/>
    </row>
    <row r="14" spans="1:8" x14ac:dyDescent="0.3">
      <c r="A14" s="34" t="s">
        <v>20</v>
      </c>
      <c r="B14" s="1" t="s">
        <v>82</v>
      </c>
      <c r="C14" s="3" t="s">
        <v>15</v>
      </c>
      <c r="D14" s="5">
        <v>2000</v>
      </c>
      <c r="E14" s="129"/>
      <c r="G14" s="2"/>
      <c r="H14" s="121"/>
    </row>
    <row r="15" spans="1:8" x14ac:dyDescent="0.3">
      <c r="A15" s="34" t="s">
        <v>182</v>
      </c>
      <c r="B15" s="1" t="s">
        <v>83</v>
      </c>
      <c r="C15" s="3" t="s">
        <v>15</v>
      </c>
      <c r="D15" s="5">
        <v>0</v>
      </c>
      <c r="E15" s="129"/>
      <c r="G15" s="2"/>
      <c r="H15" s="121"/>
    </row>
    <row r="16" spans="1:8" x14ac:dyDescent="0.3">
      <c r="A16" s="34">
        <v>2</v>
      </c>
      <c r="B16" s="1" t="s">
        <v>184</v>
      </c>
      <c r="C16" s="3" t="s">
        <v>16</v>
      </c>
      <c r="D16" s="116">
        <f>SUM(D13:D15)</f>
        <v>2000</v>
      </c>
      <c r="E16" s="129"/>
      <c r="G16" s="2"/>
      <c r="H16" s="121"/>
    </row>
    <row r="17" spans="1:8" ht="58.2" thickBot="1" x14ac:dyDescent="0.35">
      <c r="A17" s="34">
        <v>3</v>
      </c>
      <c r="B17" s="1" t="s">
        <v>85</v>
      </c>
      <c r="C17" s="3" t="s">
        <v>16</v>
      </c>
      <c r="D17" s="116">
        <f>D11-D16</f>
        <v>80495</v>
      </c>
      <c r="E17" s="159"/>
      <c r="G17" s="2"/>
      <c r="H17" s="121"/>
    </row>
    <row r="18" spans="1:8" x14ac:dyDescent="0.3">
      <c r="A18" s="156" t="s">
        <v>86</v>
      </c>
      <c r="B18" s="157"/>
      <c r="C18" s="157"/>
      <c r="D18" s="158"/>
      <c r="E18" s="128" t="s">
        <v>146</v>
      </c>
      <c r="G18" s="2"/>
      <c r="H18" s="121"/>
    </row>
    <row r="19" spans="1:8" ht="28.8" x14ac:dyDescent="0.3">
      <c r="A19" s="34">
        <v>4</v>
      </c>
      <c r="B19" s="1" t="s">
        <v>177</v>
      </c>
      <c r="C19" s="4"/>
      <c r="D19" s="5">
        <v>6378</v>
      </c>
      <c r="E19" s="129"/>
    </row>
    <row r="20" spans="1:8" x14ac:dyDescent="0.3">
      <c r="A20" s="34">
        <v>5</v>
      </c>
      <c r="B20" s="1" t="s">
        <v>117</v>
      </c>
      <c r="C20" s="4"/>
      <c r="D20" s="6"/>
      <c r="E20" s="129"/>
    </row>
    <row r="21" spans="1:8" x14ac:dyDescent="0.3">
      <c r="A21" s="34" t="s">
        <v>12</v>
      </c>
      <c r="B21" s="1" t="s">
        <v>186</v>
      </c>
      <c r="C21" s="3" t="s">
        <v>15</v>
      </c>
      <c r="D21" s="5">
        <v>1368</v>
      </c>
      <c r="E21" s="129"/>
    </row>
    <row r="22" spans="1:8" x14ac:dyDescent="0.3">
      <c r="A22" s="34" t="s">
        <v>13</v>
      </c>
      <c r="B22" s="1" t="s">
        <v>185</v>
      </c>
      <c r="C22" s="3" t="s">
        <v>15</v>
      </c>
      <c r="D22" s="5">
        <v>5850</v>
      </c>
      <c r="E22" s="129"/>
    </row>
    <row r="23" spans="1:8" ht="43.2" x14ac:dyDescent="0.3">
      <c r="A23" s="34">
        <v>6</v>
      </c>
      <c r="B23" s="1" t="s">
        <v>187</v>
      </c>
      <c r="C23" s="3" t="s">
        <v>15</v>
      </c>
      <c r="D23" s="23">
        <v>54580</v>
      </c>
      <c r="E23" s="129"/>
    </row>
    <row r="24" spans="1:8" ht="100.8" x14ac:dyDescent="0.3">
      <c r="A24" s="34">
        <v>7</v>
      </c>
      <c r="B24" s="1" t="s">
        <v>188</v>
      </c>
      <c r="C24" s="3" t="s">
        <v>15</v>
      </c>
      <c r="D24" s="5">
        <v>4730</v>
      </c>
      <c r="E24" s="129"/>
    </row>
    <row r="25" spans="1:8" x14ac:dyDescent="0.3">
      <c r="A25" s="35"/>
      <c r="B25" s="7"/>
      <c r="C25" s="8"/>
      <c r="D25" s="9"/>
      <c r="E25" s="129"/>
    </row>
    <row r="26" spans="1:8" ht="29.4" thickBot="1" x14ac:dyDescent="0.35">
      <c r="A26" s="34">
        <v>8</v>
      </c>
      <c r="B26" s="1" t="s">
        <v>97</v>
      </c>
      <c r="C26" s="3" t="s">
        <v>16</v>
      </c>
      <c r="D26" s="116">
        <f>SUM(D19:D24)</f>
        <v>72906</v>
      </c>
      <c r="E26" s="129"/>
    </row>
    <row r="27" spans="1:8" x14ac:dyDescent="0.3">
      <c r="A27" s="153" t="s">
        <v>128</v>
      </c>
      <c r="B27" s="154"/>
      <c r="C27" s="154"/>
      <c r="D27" s="155"/>
      <c r="E27" s="128" t="s">
        <v>145</v>
      </c>
    </row>
    <row r="28" spans="1:8" x14ac:dyDescent="0.3">
      <c r="A28" s="34"/>
      <c r="B28" s="1" t="s">
        <v>98</v>
      </c>
      <c r="C28" s="4"/>
      <c r="D28" s="116">
        <f>D17</f>
        <v>80495</v>
      </c>
      <c r="E28" s="129"/>
    </row>
    <row r="29" spans="1:8" x14ac:dyDescent="0.3">
      <c r="A29" s="34"/>
      <c r="B29" s="1" t="s">
        <v>99</v>
      </c>
      <c r="C29" s="3" t="s">
        <v>33</v>
      </c>
      <c r="D29" s="116">
        <f>D26</f>
        <v>72906</v>
      </c>
      <c r="E29" s="129"/>
    </row>
    <row r="30" spans="1:8" ht="28.8" x14ac:dyDescent="0.3">
      <c r="A30" s="34">
        <v>9</v>
      </c>
      <c r="B30" s="1" t="s">
        <v>100</v>
      </c>
      <c r="C30" s="3" t="s">
        <v>16</v>
      </c>
      <c r="D30" s="116">
        <f>D28-D29</f>
        <v>7589</v>
      </c>
      <c r="E30" s="129"/>
    </row>
    <row r="31" spans="1:8" x14ac:dyDescent="0.3">
      <c r="A31" s="35"/>
      <c r="B31" s="27"/>
      <c r="C31" s="8"/>
      <c r="D31" s="28"/>
      <c r="E31" s="129"/>
    </row>
    <row r="32" spans="1:8" ht="15" thickBot="1" x14ac:dyDescent="0.35">
      <c r="A32" s="36"/>
      <c r="B32" s="30"/>
      <c r="C32" s="11"/>
      <c r="D32" s="12"/>
      <c r="E32" s="129"/>
    </row>
    <row r="33" spans="1:5" x14ac:dyDescent="0.3">
      <c r="A33" s="126" t="s">
        <v>48</v>
      </c>
      <c r="B33" s="127"/>
      <c r="C33" s="127"/>
      <c r="D33" s="134"/>
      <c r="E33" s="128" t="s">
        <v>144</v>
      </c>
    </row>
    <row r="34" spans="1:5" x14ac:dyDescent="0.3">
      <c r="A34" s="34">
        <v>10</v>
      </c>
      <c r="B34" s="1" t="s">
        <v>38</v>
      </c>
      <c r="C34" s="4"/>
      <c r="D34" s="5">
        <v>0</v>
      </c>
      <c r="E34" s="129"/>
    </row>
    <row r="35" spans="1:5" x14ac:dyDescent="0.3">
      <c r="A35" s="34">
        <v>11</v>
      </c>
      <c r="B35" s="1" t="s">
        <v>169</v>
      </c>
      <c r="C35" s="3" t="s">
        <v>15</v>
      </c>
      <c r="D35" s="5">
        <v>7392</v>
      </c>
      <c r="E35" s="129"/>
    </row>
    <row r="36" spans="1:5" ht="72" x14ac:dyDescent="0.3">
      <c r="A36" s="34">
        <v>12</v>
      </c>
      <c r="B36" s="1" t="s">
        <v>170</v>
      </c>
      <c r="C36" s="3" t="s">
        <v>15</v>
      </c>
      <c r="D36" s="5">
        <v>33503</v>
      </c>
      <c r="E36" s="129"/>
    </row>
    <row r="37" spans="1:5" ht="43.2" x14ac:dyDescent="0.3">
      <c r="A37" s="34">
        <v>13</v>
      </c>
      <c r="B37" s="1" t="s">
        <v>129</v>
      </c>
      <c r="C37" s="3" t="s">
        <v>15</v>
      </c>
      <c r="D37" s="5">
        <v>83500</v>
      </c>
      <c r="E37" s="129"/>
    </row>
    <row r="38" spans="1:5" x14ac:dyDescent="0.3">
      <c r="A38" s="34">
        <v>14</v>
      </c>
      <c r="B38" s="1" t="s">
        <v>41</v>
      </c>
      <c r="C38" s="3" t="s">
        <v>16</v>
      </c>
      <c r="D38" s="116">
        <f>SUM(D34:D37)</f>
        <v>124395</v>
      </c>
      <c r="E38" s="129"/>
    </row>
    <row r="39" spans="1:5" x14ac:dyDescent="0.3">
      <c r="A39" s="34">
        <v>15</v>
      </c>
      <c r="B39" s="1" t="s">
        <v>130</v>
      </c>
      <c r="C39" s="3" t="s">
        <v>33</v>
      </c>
      <c r="D39" s="5">
        <v>0</v>
      </c>
      <c r="E39" s="129"/>
    </row>
    <row r="40" spans="1:5" ht="28.8" x14ac:dyDescent="0.3">
      <c r="A40" s="34">
        <v>16</v>
      </c>
      <c r="B40" s="1" t="s">
        <v>131</v>
      </c>
      <c r="C40" s="3" t="s">
        <v>16</v>
      </c>
      <c r="D40" s="116">
        <f>D38-D39</f>
        <v>124395</v>
      </c>
      <c r="E40" s="129"/>
    </row>
    <row r="41" spans="1:5" x14ac:dyDescent="0.3">
      <c r="A41" s="34">
        <v>17</v>
      </c>
      <c r="B41" s="1" t="s">
        <v>132</v>
      </c>
      <c r="C41" s="3" t="s">
        <v>43</v>
      </c>
      <c r="D41" s="117">
        <v>7.0000000000000007E-2</v>
      </c>
      <c r="E41" s="129"/>
    </row>
    <row r="42" spans="1:5" ht="43.8" thickBot="1" x14ac:dyDescent="0.35">
      <c r="A42" s="37">
        <v>18</v>
      </c>
      <c r="B42" s="13" t="s">
        <v>133</v>
      </c>
      <c r="C42" s="14" t="s">
        <v>16</v>
      </c>
      <c r="D42" s="124">
        <f>D40*D41</f>
        <v>8707.6500000000015</v>
      </c>
      <c r="E42" s="129"/>
    </row>
    <row r="43" spans="1:5" x14ac:dyDescent="0.3">
      <c r="A43" s="126" t="s">
        <v>49</v>
      </c>
      <c r="B43" s="127"/>
      <c r="C43" s="127"/>
      <c r="D43" s="127"/>
      <c r="E43" s="128" t="s">
        <v>143</v>
      </c>
    </row>
    <row r="44" spans="1:5" x14ac:dyDescent="0.3">
      <c r="A44" s="42"/>
      <c r="B44" s="25"/>
      <c r="C44" s="17"/>
      <c r="D44" s="44"/>
      <c r="E44" s="129"/>
    </row>
    <row r="45" spans="1:5" ht="28.8" x14ac:dyDescent="0.3">
      <c r="A45" s="34"/>
      <c r="B45" s="1" t="s">
        <v>189</v>
      </c>
      <c r="C45" s="4"/>
      <c r="D45" s="119">
        <f>D30</f>
        <v>7589</v>
      </c>
      <c r="E45" s="129"/>
    </row>
    <row r="46" spans="1:5" x14ac:dyDescent="0.3">
      <c r="A46" s="34"/>
      <c r="B46" s="1" t="s">
        <v>137</v>
      </c>
      <c r="C46" s="3" t="s">
        <v>15</v>
      </c>
      <c r="D46" s="125">
        <f>D42</f>
        <v>8707.6500000000015</v>
      </c>
      <c r="E46" s="129"/>
    </row>
    <row r="47" spans="1:5" ht="28.8" x14ac:dyDescent="0.3">
      <c r="A47" s="34">
        <v>19</v>
      </c>
      <c r="B47" s="1" t="s">
        <v>138</v>
      </c>
      <c r="C47" s="3" t="s">
        <v>16</v>
      </c>
      <c r="D47" s="125">
        <f>SUM(D45:D46)</f>
        <v>16296.650000000001</v>
      </c>
      <c r="E47" s="129"/>
    </row>
    <row r="48" spans="1:5" x14ac:dyDescent="0.3">
      <c r="A48" s="40"/>
      <c r="B48" s="17"/>
      <c r="C48" s="8"/>
      <c r="D48" s="17"/>
      <c r="E48" s="129"/>
    </row>
    <row r="49" spans="1:8" x14ac:dyDescent="0.3">
      <c r="A49" s="34">
        <v>20</v>
      </c>
      <c r="B49" s="1" t="s">
        <v>139</v>
      </c>
      <c r="C49" s="3" t="s">
        <v>16</v>
      </c>
      <c r="D49">
        <v>3585</v>
      </c>
      <c r="E49" s="129"/>
    </row>
    <row r="50" spans="1:8" ht="72.599999999999994" thickBot="1" x14ac:dyDescent="0.35">
      <c r="A50" s="37">
        <v>21</v>
      </c>
      <c r="B50" s="13" t="s">
        <v>142</v>
      </c>
      <c r="C50" s="14" t="s">
        <v>16</v>
      </c>
      <c r="D50" s="120">
        <f>IF(D49&gt;0, D49, IF(D49&lt;-1500, -1500, D49))</f>
        <v>3585</v>
      </c>
      <c r="E50" s="130"/>
    </row>
    <row r="52" spans="1:8" ht="25.8" x14ac:dyDescent="0.5">
      <c r="G52" s="46" t="s">
        <v>239</v>
      </c>
      <c r="H52" s="2"/>
    </row>
    <row r="53" spans="1:8" x14ac:dyDescent="0.3">
      <c r="G53" s="2" t="s">
        <v>234</v>
      </c>
      <c r="H53" s="123" t="s">
        <v>240</v>
      </c>
    </row>
    <row r="54" spans="1:8" x14ac:dyDescent="0.3">
      <c r="G54" s="2" t="s">
        <v>237</v>
      </c>
      <c r="H54" s="123" t="s">
        <v>241</v>
      </c>
    </row>
    <row r="55" spans="1:8" x14ac:dyDescent="0.3">
      <c r="G55" s="2" t="s">
        <v>236</v>
      </c>
      <c r="H55" s="123">
        <v>30</v>
      </c>
    </row>
    <row r="56" spans="1:8" x14ac:dyDescent="0.3">
      <c r="G56" s="2" t="s">
        <v>213</v>
      </c>
      <c r="H56" s="123">
        <v>3</v>
      </c>
    </row>
    <row r="57" spans="1:8" x14ac:dyDescent="0.3">
      <c r="G57" s="2" t="s">
        <v>222</v>
      </c>
      <c r="H57" s="121">
        <v>82495</v>
      </c>
    </row>
    <row r="58" spans="1:8" x14ac:dyDescent="0.3">
      <c r="G58" s="2" t="s">
        <v>242</v>
      </c>
      <c r="H58" s="121">
        <v>15657</v>
      </c>
    </row>
    <row r="59" spans="1:8" x14ac:dyDescent="0.3">
      <c r="G59" s="2" t="s">
        <v>243</v>
      </c>
      <c r="H59" s="121">
        <v>78695</v>
      </c>
    </row>
    <row r="60" spans="1:8" x14ac:dyDescent="0.3">
      <c r="G60" s="2" t="s">
        <v>215</v>
      </c>
      <c r="H60" s="121">
        <v>0</v>
      </c>
    </row>
    <row r="61" spans="1:8" x14ac:dyDescent="0.3">
      <c r="G61" s="2" t="s">
        <v>223</v>
      </c>
      <c r="H61" s="121">
        <v>0</v>
      </c>
    </row>
    <row r="62" spans="1:8" x14ac:dyDescent="0.3">
      <c r="G62" s="2" t="s">
        <v>224</v>
      </c>
      <c r="H62" s="121">
        <v>0</v>
      </c>
    </row>
    <row r="63" spans="1:8" x14ac:dyDescent="0.3">
      <c r="G63" s="2" t="s">
        <v>225</v>
      </c>
      <c r="H63" s="121">
        <v>0</v>
      </c>
    </row>
    <row r="64" spans="1:8" x14ac:dyDescent="0.3">
      <c r="G64" s="2" t="s">
        <v>216</v>
      </c>
      <c r="H64" s="121">
        <v>0</v>
      </c>
    </row>
    <row r="65" spans="7:8" x14ac:dyDescent="0.3">
      <c r="G65" s="2" t="s">
        <v>226</v>
      </c>
      <c r="H65" s="121">
        <v>0</v>
      </c>
    </row>
    <row r="66" spans="7:8" x14ac:dyDescent="0.3">
      <c r="G66" s="2" t="s">
        <v>217</v>
      </c>
      <c r="H66" s="121">
        <v>2000</v>
      </c>
    </row>
    <row r="67" spans="7:8" x14ac:dyDescent="0.3">
      <c r="G67" s="2" t="s">
        <v>227</v>
      </c>
      <c r="H67" s="121">
        <v>0</v>
      </c>
    </row>
    <row r="68" spans="7:8" x14ac:dyDescent="0.3">
      <c r="G68" s="2" t="s">
        <v>228</v>
      </c>
      <c r="H68" s="121">
        <v>6378</v>
      </c>
    </row>
    <row r="69" spans="7:8" x14ac:dyDescent="0.3">
      <c r="G69" s="2" t="s">
        <v>218</v>
      </c>
      <c r="H69" s="121">
        <v>0</v>
      </c>
    </row>
    <row r="70" spans="7:8" x14ac:dyDescent="0.3">
      <c r="G70" s="2" t="s">
        <v>219</v>
      </c>
      <c r="H70" s="121">
        <v>7392</v>
      </c>
    </row>
    <row r="71" spans="7:8" x14ac:dyDescent="0.3">
      <c r="G71" s="2" t="s">
        <v>229</v>
      </c>
      <c r="H71" s="121">
        <v>33503</v>
      </c>
    </row>
    <row r="72" spans="7:8" x14ac:dyDescent="0.3">
      <c r="G72" s="2" t="s">
        <v>230</v>
      </c>
      <c r="H72" s="121">
        <v>200000</v>
      </c>
    </row>
  </sheetData>
  <mergeCells count="14">
    <mergeCell ref="A1:D1"/>
    <mergeCell ref="A2:D2"/>
    <mergeCell ref="A3:D3"/>
    <mergeCell ref="E3:E17"/>
    <mergeCell ref="A4:D4"/>
    <mergeCell ref="A12:D12"/>
    <mergeCell ref="A43:D43"/>
    <mergeCell ref="E43:E50"/>
    <mergeCell ref="A18:D18"/>
    <mergeCell ref="E18:E26"/>
    <mergeCell ref="A27:D27"/>
    <mergeCell ref="E27:E32"/>
    <mergeCell ref="A33:D33"/>
    <mergeCell ref="E33:E42"/>
  </mergeCells>
  <printOptions gridLines="1"/>
  <pageMargins left="0.7" right="0.7" top="0.75" bottom="0.75" header="0.3" footer="0.3"/>
  <pageSetup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Formulas NASFAA SSG 1-24</vt:lpstr>
      <vt:lpstr>Formulas ED 3-1</vt:lpstr>
      <vt:lpstr>2022 Poverty Guidelines</vt:lpstr>
      <vt:lpstr>Formula A (with formulas)</vt:lpstr>
      <vt:lpstr>Formula A (Example)</vt:lpstr>
      <vt:lpstr>Formula B (with formulas)</vt:lpstr>
      <vt:lpstr>Formula B (Example)</vt:lpstr>
      <vt:lpstr>Formula C (with formulas)</vt:lpstr>
      <vt:lpstr>Formula C (Example)</vt:lpstr>
      <vt:lpstr>'2022 Poverty Guidelines'!Print_Area</vt:lpstr>
      <vt:lpstr>'Formula A (Example)'!Print_Area</vt:lpstr>
      <vt:lpstr>'Formula A (with formulas)'!Print_Area</vt:lpstr>
      <vt:lpstr>'Formula B (Example)'!Print_Area</vt:lpstr>
      <vt:lpstr>'Formula B (with formulas)'!Print_Area</vt:lpstr>
      <vt:lpstr>'Formula C (Example)'!Print_Area</vt:lpstr>
      <vt:lpstr>'Formula C (with formulas)'!Print_Area</vt:lpstr>
      <vt:lpstr>'Formulas ED 3-1'!Print_Area</vt:lpstr>
      <vt:lpstr>'Formulas NASFAA SSG 1-24'!Print_Area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Korri Risinger</dc:creator>
  <cp:lastModifiedBy>Jordan Eisenmenger</cp:lastModifiedBy>
  <cp:lastPrinted>2024-03-19T22:39:25Z</cp:lastPrinted>
  <dcterms:created xsi:type="dcterms:W3CDTF">2024-02-26T15:01:16Z</dcterms:created>
  <dcterms:modified xsi:type="dcterms:W3CDTF">2024-04-17T13:40:00Z</dcterms:modified>
</cp:coreProperties>
</file>